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page 1 of 5" sheetId="1" r:id="rId1"/>
    <sheet name="page 2 of 5" sheetId="2" r:id="rId2"/>
    <sheet name="page 3 of 5" sheetId="3" r:id="rId3"/>
    <sheet name="page 4 of 5" sheetId="4" r:id="rId4"/>
    <sheet name="page 5 of 5" sheetId="5" r:id="rId5"/>
  </sheets>
  <definedNames>
    <definedName name="_xlnm.Print_Area" localSheetId="1">'page 2 of 5'!$A$1:$F$29</definedName>
    <definedName name="_xlnm.Print_Area" localSheetId="2">'page 3 of 5'!$A$1:$F$40</definedName>
    <definedName name="_xlnm.Print_Area" localSheetId="3">'page 4 of 5'!$A$1:$E$38</definedName>
    <definedName name="_xlnm.Print_Area" localSheetId="4">'page 5 of 5'!$A$1:$J$49</definedName>
  </definedNames>
  <calcPr fullCalcOnLoad="1"/>
</workbook>
</file>

<file path=xl/sharedStrings.xml><?xml version="1.0" encoding="utf-8"?>
<sst xmlns="http://schemas.openxmlformats.org/spreadsheetml/2006/main" count="247" uniqueCount="171">
  <si>
    <t>Total Fixture Value</t>
  </si>
  <si>
    <t>Bathtub</t>
  </si>
  <si>
    <t>Bedpan Washers</t>
  </si>
  <si>
    <t>Dental Unit</t>
  </si>
  <si>
    <t>Drinking Fountain (public)</t>
  </si>
  <si>
    <t>Shower Head (shower only)</t>
  </si>
  <si>
    <t>Urinal Trough (2 ft. unit)</t>
  </si>
  <si>
    <t>x</t>
  </si>
  <si>
    <t>=</t>
  </si>
  <si>
    <t>Number of
 Fixtures</t>
  </si>
  <si>
    <t>Bidet</t>
  </si>
  <si>
    <t>Toilet Flush Valve</t>
  </si>
  <si>
    <t>Toilet Tank Type</t>
  </si>
  <si>
    <t>Dishwasher</t>
  </si>
  <si>
    <t>Irrigated Area with SPRAY Systems</t>
  </si>
  <si>
    <t>Irrigated Area with ROTARY Systems</t>
  </si>
  <si>
    <t>Number of Hose Bibs</t>
  </si>
  <si>
    <t>Fixture Value 
(gpm)</t>
  </si>
  <si>
    <t>Total Fixture 
Value (gpm)</t>
  </si>
  <si>
    <t>Fixture value 
(gpm)</t>
  </si>
  <si>
    <t>Fixture Type (standardized at 60 psi)</t>
  </si>
  <si>
    <t>Water Flow Demand x Pressure Factor gpm</t>
  </si>
  <si>
    <t>Total Domestic Demand gpm</t>
  </si>
  <si>
    <t>Faucet (kitchen sink)</t>
  </si>
  <si>
    <t>Faucet (lavatory)</t>
  </si>
  <si>
    <t>Urinal (flush valve)</t>
  </si>
  <si>
    <t>Urinal (wall or stall)</t>
  </si>
  <si>
    <t>Clothes Washer</t>
  </si>
  <si>
    <t>Hose (50 ft length wash down) 1/2" connection</t>
  </si>
  <si>
    <t>Hose (50 ft length wash down) 5/8" connection</t>
  </si>
  <si>
    <t>Hose (50 ft length wash down) 3/4" connection</t>
  </si>
  <si>
    <t>Faucet (utility sink)</t>
  </si>
  <si>
    <t>Irrigation Demand (Intermittent)</t>
  </si>
  <si>
    <t>Mechanical Demand (Continuous and/or Intermittent)</t>
  </si>
  <si>
    <t>Domestic Demand (Continuous)</t>
  </si>
  <si>
    <t>Normal Operating Demand =
Domestic + Mechanical (cont.) gpm</t>
  </si>
  <si>
    <t>Meter Size</t>
  </si>
  <si>
    <t>1-inch</t>
  </si>
  <si>
    <t>3-50 gpm</t>
  </si>
  <si>
    <t>25 gpm</t>
  </si>
  <si>
    <t>50 gpm</t>
  </si>
  <si>
    <t>1 1/2 inch</t>
  </si>
  <si>
    <t>5-100 gpm</t>
  </si>
  <si>
    <t>1 1/2 gpm</t>
  </si>
  <si>
    <t>100 gpm</t>
  </si>
  <si>
    <t>2-inch</t>
  </si>
  <si>
    <t>8-160 gpm</t>
  </si>
  <si>
    <t>2 gpm</t>
  </si>
  <si>
    <t>80 gpm</t>
  </si>
  <si>
    <t>160 gpm</t>
  </si>
  <si>
    <t>3-inch</t>
  </si>
  <si>
    <t>350 gpm</t>
  </si>
  <si>
    <t>4-inch</t>
  </si>
  <si>
    <t>3/4 gpm</t>
  </si>
  <si>
    <t>6-inch</t>
  </si>
  <si>
    <t>8-inch</t>
  </si>
  <si>
    <t>10-inch</t>
  </si>
  <si>
    <t>Pressure Adjustment 
Factor</t>
  </si>
  <si>
    <t>Table 2 Cold-Water Meters - Displacement Type, Bronze Main Case</t>
  </si>
  <si>
    <t>Table 3 Cold-Water Meters - Turbine Type, for Customer Service</t>
  </si>
  <si>
    <t>Pressure adjustment factor (Table 1 (see page 4 of 5))</t>
  </si>
  <si>
    <t>Working Pressure at
Meter Discharge (psi)</t>
  </si>
  <si>
    <t>Water Flow Demand per fixture value (Figures 1 &amp; 2 (see page 5 of 5)) gpm</t>
  </si>
  <si>
    <t>Project Name</t>
  </si>
  <si>
    <t>Project Address</t>
  </si>
  <si>
    <t>Project Lot &amp; Square</t>
  </si>
  <si>
    <t>Owner’s Name</t>
  </si>
  <si>
    <t>Owner’s Address</t>
  </si>
  <si>
    <t>Owner’s phone or email</t>
  </si>
  <si>
    <t>Designer Information</t>
  </si>
  <si>
    <t>Designer’s Name</t>
  </si>
  <si>
    <t>Designer’s Company</t>
  </si>
  <si>
    <t>Designer’s Address</t>
  </si>
  <si>
    <t>Designer’s phone and/or email</t>
  </si>
  <si>
    <t>Hydrant Flow Test Results</t>
  </si>
  <si>
    <t>Agreement and Signature</t>
  </si>
  <si>
    <t>The designer is responsible for determining required domestic, irrigation, mechanical, and fire flows in addition to the proper sizing of meters. By submitting this application, I affirm that the information provided is correct.</t>
  </si>
  <si>
    <t>Designer’s Name (printed)</t>
  </si>
  <si>
    <t>Signature/Date</t>
  </si>
  <si>
    <t>The information provided in this application has been reviewed and approved.</t>
  </si>
  <si>
    <t>No____Yes____ Designer has confirmed that the drainage system has the capacity to handle flow test.</t>
  </si>
  <si>
    <t>Type of Occupancy</t>
  </si>
  <si>
    <t>Meter Sizing Worksheet</t>
  </si>
  <si>
    <t>Project &amp; Owner Information</t>
  </si>
  <si>
    <t>Table 1 Pressure adjustment factors (60 psi)</t>
  </si>
  <si>
    <t>Safe Max 
Operating Capacity</t>
  </si>
  <si>
    <t>Recommended Max Rate
for Continuous Operations</t>
  </si>
  <si>
    <t>12-inch</t>
  </si>
  <si>
    <t>Copyright 2007 American Water Works Association C701-07, All Rights Reserved.</t>
  </si>
  <si>
    <t>Copyright 2003 American Water Works Association C700-02, All Rights Reserved.</t>
  </si>
  <si>
    <t>Low Flow Registration</t>
  </si>
  <si>
    <t>Normal Operating 
Range</t>
  </si>
  <si>
    <t>≤</t>
  </si>
  <si>
    <t>_____ gpm</t>
  </si>
  <si>
    <t xml:space="preserve">Project Name: </t>
  </si>
  <si>
    <t>Project Name:</t>
  </si>
  <si>
    <t>Figure 1: Water Flow Demand per Fixture Value – Low Range</t>
  </si>
  <si>
    <t>Figure 2: Water Flow Demand per Fixture Value – High Range</t>
  </si>
  <si>
    <t>Tracking No:                      Reviewer                                                                                       Date</t>
  </si>
  <si>
    <t>Actual Fire Flow Demand (Per NFPA requirements) gpm</t>
  </si>
  <si>
    <t xml:space="preserve">Fire Demand, if required by code (Intermittent) </t>
  </si>
  <si>
    <t>Combined Domestic &amp; Fire Service (for 2" and small services)</t>
  </si>
  <si>
    <t>Total flow through meter = 
Domestic+Irrigation+Mechanical(cont.+ inter)+Fire</t>
  </si>
  <si>
    <t>Total Flow Thru Meter = Domestic + Irrigation + 
Mechanical (cont.) + Mechanical (inter.) gpm</t>
  </si>
  <si>
    <t>Total Continuous Mechanical Demand* gpm</t>
  </si>
  <si>
    <t>Total Intermittent Mechanical Demand* gpm</t>
  </si>
  <si>
    <t>*Mechanical water demand refers to the intermittent and/or continuous operation of process equipment, cooling towers, A/C systems, wash down systems, etc. It is the responsibility of the MEP to determine those demand values based on type of equipment and usage.</t>
  </si>
  <si>
    <t>Information obtained from the American Water Works Association M22 2nd Ed.</t>
  </si>
  <si>
    <t>Meter Selection**</t>
  </si>
  <si>
    <t>If your meter is sized smaller or larger than recommended please provide an explanation.</t>
  </si>
  <si>
    <t>Is the flow rate within
Safe Max Operating Capacity?</t>
  </si>
  <si>
    <t>Is the flow rate within the
Max Rate for Cont. Operation?</t>
  </si>
  <si>
    <t>Total Irrigation Demand gpm</t>
  </si>
  <si>
    <t>Indoor Fire Detector Check Installation?</t>
  </si>
  <si>
    <t>-</t>
  </si>
  <si>
    <t>435 gpm</t>
  </si>
  <si>
    <t>750 gpm</t>
  </si>
  <si>
    <t>1,600 gpm</t>
  </si>
  <si>
    <t>2,800 gpm</t>
  </si>
  <si>
    <t>4,200 gpm</t>
  </si>
  <si>
    <t>5,300 gpm</t>
  </si>
  <si>
    <t>650 gpm</t>
  </si>
  <si>
    <t>1,400 gpm</t>
  </si>
  <si>
    <t>2,400 gpm</t>
  </si>
  <si>
    <t>3,500 gpm</t>
  </si>
  <si>
    <t>4,400 gpm</t>
  </si>
  <si>
    <t>8-435 gpm</t>
  </si>
  <si>
    <t>15-750 gpm</t>
  </si>
  <si>
    <t>30-1,600 gpm</t>
  </si>
  <si>
    <t>50-2,800 gpm</t>
  </si>
  <si>
    <t>75-4,200 gpm</t>
  </si>
  <si>
    <t>120-5,300 gpm</t>
  </si>
  <si>
    <t>Table 4 Fire Service Lateral Velocity Check</t>
  </si>
  <si>
    <t>Fire Service 
Lateral Diameter (in)</t>
  </si>
  <si>
    <t>Fire Service 
Lateral Area (sf)</t>
  </si>
  <si>
    <t>Flow Rate thru
Fire Lateral (cfs)</t>
  </si>
  <si>
    <t>V (fps) = 
Q (cfs)/A (sf)</t>
  </si>
  <si>
    <t>2" diameter</t>
  </si>
  <si>
    <t>3" diameter</t>
  </si>
  <si>
    <t>4" diameter</t>
  </si>
  <si>
    <t>6" diameter</t>
  </si>
  <si>
    <t>8" diameter</t>
  </si>
  <si>
    <t>10" diameter</t>
  </si>
  <si>
    <t>12" diameter</t>
  </si>
  <si>
    <t>Factor</t>
  </si>
  <si>
    <t>**You will have either a large (3" or more) separate domestic and fire services Or a small (2" or less) combined service</t>
  </si>
  <si>
    <t>Combined Meter Size (in)______Domestic Meter Size(in)______</t>
  </si>
  <si>
    <t>100 
Sq. Ft.</t>
  </si>
  <si>
    <t>Total Fixed Demands (if any) gpm</t>
  </si>
  <si>
    <t>Does the building require a fire pump?</t>
  </si>
  <si>
    <t>yes</t>
  </si>
  <si>
    <t>no</t>
  </si>
  <si>
    <t>Fire Service Lateral Sizing</t>
  </si>
  <si>
    <t>Pump Test Demand (if required, 150% of actual demand) gpm</t>
  </si>
  <si>
    <t>Flow Rate thru
Fire Lateral* (gpm)</t>
  </si>
  <si>
    <t>*If NO fire pump is required - enter the actual fire flow demand per NFPA requirements in this entire column. If a fire pump IS required - enter the pump test demand in this column. The pipe size that returns a velocity less than 15 fps is the target pipe size for the fire service.</t>
  </si>
  <si>
    <t>other</t>
  </si>
  <si>
    <t>Acceptance Criteria Verification (refer to Tables 2 &amp; 3 on page 4 of 5)</t>
  </si>
  <si>
    <t>Sub-Total Irrigation Demand (Irrigation + Hose Bib) gpm</t>
  </si>
  <si>
    <t>Sub-Total Irrigation Demand x Pressure Factor gpm</t>
  </si>
  <si>
    <t>See Table 4 on page 4 of 5. The velocity in the lateral must be ≤ 15 fps.</t>
  </si>
  <si>
    <t>Fire Service Lateral Size (in)</t>
  </si>
  <si>
    <t>Hotel____Shopping Center____Restaurant____School____Public Building____Office____ Mixed Use____</t>
  </si>
  <si>
    <t>1. Copyright 2004 American Water Works Association Sizing Water Service Lines and Meters M22, All Rights Reserved.</t>
  </si>
  <si>
    <t xml:space="preserve">2. Working pressure at meter discharge = Static pressure in the main. Information is obtained from a fire hydrant flow test. </t>
  </si>
  <si>
    <t>3. A hydrant flow test is required for a water connection 3" diameter and larger. If your connection is 2" and smaller assume a working pressure at meter discharge of 60 psi and a pressure adjustment factor of 1.0. See page 2 of 5.</t>
  </si>
  <si>
    <t>A hydrant flow test is required for a water connection 3" diameter and larger. If your connection is 2" and smaller assume a working pressure at meter discharge of 60 psi and a pressure adjustment factor of 1.0. See page 2 of 5.</t>
  </si>
  <si>
    <t>Dedicated Domestic Service Only</t>
  </si>
  <si>
    <t>Hospital____Apartment____Condominiums____Commercial____ Single Family Home____</t>
  </si>
  <si>
    <t>Static Pressure:______  Residual Pressure:______</t>
  </si>
  <si>
    <t>DC Water Use Only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</si>
</sst>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[$-409]dddd\,\ mmmm\ dd\,\ yyyy"/>
    <numFmt numFmtId="198" formatCode="[$-409]h:mm:ss\ AM/PM"/>
  </numFmts>
  <fonts count="4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196" fontId="0" fillId="0" borderId="20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0" fontId="0" fillId="0" borderId="32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34" xfId="0" applyFont="1" applyBorder="1" applyAlignment="1" applyProtection="1">
      <alignment horizontal="left" wrapText="1"/>
      <protection/>
    </xf>
    <xf numFmtId="0" fontId="0" fillId="0" borderId="35" xfId="0" applyFont="1" applyBorder="1" applyAlignment="1" applyProtection="1">
      <alignment horizontal="left" wrapText="1"/>
      <protection/>
    </xf>
    <xf numFmtId="0" fontId="0" fillId="0" borderId="36" xfId="0" applyFont="1" applyBorder="1" applyAlignment="1" applyProtection="1">
      <alignment horizontal="left" wrapText="1"/>
      <protection/>
    </xf>
    <xf numFmtId="0" fontId="0" fillId="0" borderId="37" xfId="0" applyFont="1" applyBorder="1" applyAlignment="1" applyProtection="1">
      <alignment wrapText="1"/>
      <protection/>
    </xf>
    <xf numFmtId="0" fontId="0" fillId="0" borderId="38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2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3" xfId="0" applyFont="1" applyBorder="1" applyAlignment="1" applyProtection="1">
      <alignment horizontal="left" wrapText="1"/>
      <protection/>
    </xf>
    <xf numFmtId="0" fontId="0" fillId="0" borderId="44" xfId="0" applyFont="1" applyBorder="1" applyAlignment="1" applyProtection="1">
      <alignment horizontal="left" wrapText="1"/>
      <protection/>
    </xf>
    <xf numFmtId="0" fontId="1" fillId="33" borderId="45" xfId="0" applyFont="1" applyFill="1" applyBorder="1" applyAlignment="1" applyProtection="1">
      <alignment wrapText="1"/>
      <protection/>
    </xf>
    <xf numFmtId="0" fontId="1" fillId="33" borderId="46" xfId="0" applyFont="1" applyFill="1" applyBorder="1" applyAlignment="1" applyProtection="1">
      <alignment wrapText="1"/>
      <protection/>
    </xf>
    <xf numFmtId="0" fontId="1" fillId="33" borderId="34" xfId="0" applyFont="1" applyFill="1" applyBorder="1" applyAlignment="1" applyProtection="1">
      <alignment wrapText="1"/>
      <protection/>
    </xf>
    <xf numFmtId="0" fontId="1" fillId="33" borderId="18" xfId="0" applyFont="1" applyFill="1" applyBorder="1" applyAlignment="1" applyProtection="1">
      <alignment wrapText="1"/>
      <protection/>
    </xf>
    <xf numFmtId="0" fontId="0" fillId="0" borderId="47" xfId="0" applyFont="1" applyBorder="1" applyAlignment="1" applyProtection="1">
      <alignment horizontal="left" wrapText="1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48" xfId="0" applyFont="1" applyFill="1" applyBorder="1" applyAlignment="1" applyProtection="1">
      <alignment horizontal="center" wrapText="1"/>
      <protection locked="0"/>
    </xf>
    <xf numFmtId="0" fontId="0" fillId="0" borderId="43" xfId="0" applyFont="1" applyFill="1" applyBorder="1" applyAlignment="1" applyProtection="1">
      <alignment horizontal="center" wrapText="1"/>
      <protection locked="0"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48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 wrapText="1"/>
      <protection/>
    </xf>
    <xf numFmtId="0" fontId="0" fillId="0" borderId="48" xfId="0" applyFont="1" applyBorder="1" applyAlignment="1" applyProtection="1">
      <alignment horizontal="left" wrapText="1"/>
      <protection/>
    </xf>
    <xf numFmtId="0" fontId="0" fillId="0" borderId="43" xfId="0" applyFont="1" applyFill="1" applyBorder="1" applyAlignment="1" applyProtection="1">
      <alignment horizontal="left" wrapText="1"/>
      <protection locked="0"/>
    </xf>
    <xf numFmtId="0" fontId="0" fillId="0" borderId="44" xfId="0" applyFont="1" applyFill="1" applyBorder="1" applyAlignment="1" applyProtection="1">
      <alignment horizontal="left" wrapText="1"/>
      <protection locked="0"/>
    </xf>
    <xf numFmtId="0" fontId="7" fillId="0" borderId="49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50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right"/>
      <protection/>
    </xf>
    <xf numFmtId="0" fontId="1" fillId="0" borderId="25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0" fontId="0" fillId="0" borderId="53" xfId="0" applyFont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33" borderId="50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3" borderId="54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34" borderId="5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" fillId="34" borderId="56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21</xdr:row>
      <xdr:rowOff>38100</xdr:rowOff>
    </xdr:to>
    <xdr:pic>
      <xdr:nvPicPr>
        <xdr:cNvPr id="1" name="Picture 1" descr="fi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9</xdr:col>
      <xdr:colOff>19050</xdr:colOff>
      <xdr:row>46</xdr:row>
      <xdr:rowOff>57150</xdr:rowOff>
    </xdr:to>
    <xdr:pic>
      <xdr:nvPicPr>
        <xdr:cNvPr id="2" name="Picture 2" descr="fi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55054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62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8.140625" style="77" customWidth="1"/>
    <col min="2" max="2" width="67.28125" style="77" customWidth="1"/>
    <col min="3" max="16384" width="9.140625" style="77" customWidth="1"/>
  </cols>
  <sheetData>
    <row r="1" spans="1:2" ht="15" customHeight="1" thickBot="1">
      <c r="A1" s="125" t="s">
        <v>82</v>
      </c>
      <c r="B1" s="125"/>
    </row>
    <row r="2" spans="1:2" ht="15" customHeight="1">
      <c r="A2" s="113" t="s">
        <v>83</v>
      </c>
      <c r="B2" s="114"/>
    </row>
    <row r="3" spans="1:2" ht="19.5" customHeight="1">
      <c r="A3" s="86" t="s">
        <v>63</v>
      </c>
      <c r="B3" s="78"/>
    </row>
    <row r="4" spans="1:2" ht="19.5" customHeight="1">
      <c r="A4" s="87" t="s">
        <v>64</v>
      </c>
      <c r="B4" s="79"/>
    </row>
    <row r="5" spans="1:2" ht="19.5" customHeight="1">
      <c r="A5" s="87" t="s">
        <v>65</v>
      </c>
      <c r="B5" s="79"/>
    </row>
    <row r="6" spans="1:2" ht="19.5" customHeight="1">
      <c r="A6" s="87" t="s">
        <v>66</v>
      </c>
      <c r="B6" s="79"/>
    </row>
    <row r="7" spans="1:2" ht="19.5" customHeight="1">
      <c r="A7" s="87" t="s">
        <v>67</v>
      </c>
      <c r="B7" s="79"/>
    </row>
    <row r="8" spans="1:2" ht="19.5" customHeight="1">
      <c r="A8" s="88" t="s">
        <v>68</v>
      </c>
      <c r="B8" s="80"/>
    </row>
    <row r="9" spans="1:2" ht="15" customHeight="1">
      <c r="A9" s="115" t="s">
        <v>69</v>
      </c>
      <c r="B9" s="116"/>
    </row>
    <row r="10" spans="1:2" ht="19.5" customHeight="1">
      <c r="A10" s="86" t="s">
        <v>70</v>
      </c>
      <c r="B10" s="78"/>
    </row>
    <row r="11" spans="1:2" ht="19.5" customHeight="1">
      <c r="A11" s="87" t="s">
        <v>71</v>
      </c>
      <c r="B11" s="79"/>
    </row>
    <row r="12" spans="1:2" ht="19.5" customHeight="1">
      <c r="A12" s="87" t="s">
        <v>72</v>
      </c>
      <c r="B12" s="79"/>
    </row>
    <row r="13" spans="1:2" ht="19.5" customHeight="1" thickBot="1">
      <c r="A13" s="89" t="s">
        <v>73</v>
      </c>
      <c r="B13" s="85"/>
    </row>
    <row r="14" spans="1:2" ht="9.75" customHeight="1" thickBot="1">
      <c r="A14" s="81"/>
      <c r="B14" s="81"/>
    </row>
    <row r="15" spans="1:2" ht="15" customHeight="1">
      <c r="A15" s="113" t="s">
        <v>81</v>
      </c>
      <c r="B15" s="114"/>
    </row>
    <row r="16" spans="1:2" ht="19.5" customHeight="1">
      <c r="A16" s="119" t="s">
        <v>162</v>
      </c>
      <c r="B16" s="120"/>
    </row>
    <row r="17" spans="1:2" ht="19.5" customHeight="1" thickBot="1">
      <c r="A17" s="121" t="s">
        <v>168</v>
      </c>
      <c r="B17" s="122"/>
    </row>
    <row r="18" spans="1:2" ht="9.75" customHeight="1" thickBot="1">
      <c r="A18" s="82"/>
      <c r="B18" s="82"/>
    </row>
    <row r="19" spans="1:2" ht="15" customHeight="1">
      <c r="A19" s="113" t="s">
        <v>74</v>
      </c>
      <c r="B19" s="114"/>
    </row>
    <row r="20" spans="1:2" ht="19.5" customHeight="1">
      <c r="A20" s="123" t="s">
        <v>169</v>
      </c>
      <c r="B20" s="124"/>
    </row>
    <row r="21" spans="1:2" ht="30" customHeight="1" thickBot="1">
      <c r="A21" s="128" t="s">
        <v>166</v>
      </c>
      <c r="B21" s="129"/>
    </row>
    <row r="22" spans="1:2" ht="9.75" customHeight="1" thickBot="1">
      <c r="A22" s="83"/>
      <c r="B22" s="83"/>
    </row>
    <row r="23" spans="1:2" ht="15" customHeight="1">
      <c r="A23" s="113" t="s">
        <v>113</v>
      </c>
      <c r="B23" s="114"/>
    </row>
    <row r="24" spans="1:2" ht="19.5" customHeight="1" thickBot="1">
      <c r="A24" s="128" t="s">
        <v>80</v>
      </c>
      <c r="B24" s="129"/>
    </row>
    <row r="25" spans="1:2" ht="9.75" customHeight="1" thickBot="1">
      <c r="A25" s="83"/>
      <c r="B25" s="83"/>
    </row>
    <row r="26" spans="1:2" ht="15" customHeight="1">
      <c r="A26" s="113" t="s">
        <v>75</v>
      </c>
      <c r="B26" s="114"/>
    </row>
    <row r="27" spans="1:2" ht="30" customHeight="1">
      <c r="A27" s="117" t="s">
        <v>76</v>
      </c>
      <c r="B27" s="118"/>
    </row>
    <row r="28" spans="1:2" ht="19.5" customHeight="1">
      <c r="A28" s="90" t="s">
        <v>77</v>
      </c>
      <c r="B28" s="79"/>
    </row>
    <row r="29" spans="1:2" ht="19.5" customHeight="1" thickBot="1">
      <c r="A29" s="91" t="s">
        <v>78</v>
      </c>
      <c r="B29" s="85"/>
    </row>
    <row r="30" spans="1:2" ht="9.75" customHeight="1" thickBot="1">
      <c r="A30" s="81"/>
      <c r="B30" s="81"/>
    </row>
    <row r="31" spans="1:2" ht="15" customHeight="1">
      <c r="A31" s="113" t="s">
        <v>170</v>
      </c>
      <c r="B31" s="114"/>
    </row>
    <row r="32" spans="1:2" ht="19.5" customHeight="1">
      <c r="A32" s="126" t="s">
        <v>79</v>
      </c>
      <c r="B32" s="127"/>
    </row>
    <row r="33" spans="1:2" ht="19.5" customHeight="1" thickBot="1">
      <c r="A33" s="111" t="s">
        <v>98</v>
      </c>
      <c r="B33" s="112"/>
    </row>
    <row r="34" spans="1:2" ht="15" customHeight="1">
      <c r="A34" s="84"/>
      <c r="B34" s="84"/>
    </row>
    <row r="35" spans="1:2" ht="15" customHeight="1">
      <c r="A35" s="84"/>
      <c r="B35" s="84"/>
    </row>
    <row r="36" spans="1:2" ht="15" customHeight="1">
      <c r="A36" s="84"/>
      <c r="B36" s="84"/>
    </row>
    <row r="37" spans="1:2" ht="15" customHeight="1">
      <c r="A37" s="84"/>
      <c r="B37" s="84"/>
    </row>
    <row r="38" spans="1:2" ht="15" customHeight="1">
      <c r="A38" s="84"/>
      <c r="B38" s="84"/>
    </row>
    <row r="39" spans="1:2" ht="15" customHeight="1">
      <c r="A39" s="84"/>
      <c r="B39" s="84"/>
    </row>
    <row r="40" spans="1:2" ht="15" customHeight="1">
      <c r="A40" s="84"/>
      <c r="B40" s="84"/>
    </row>
    <row r="41" spans="1:2" ht="15" customHeight="1">
      <c r="A41" s="84"/>
      <c r="B41" s="84"/>
    </row>
    <row r="42" spans="1:2" ht="12.75">
      <c r="A42" s="84"/>
      <c r="B42" s="84"/>
    </row>
    <row r="43" spans="1:2" ht="12.75">
      <c r="A43" s="84"/>
      <c r="B43" s="84"/>
    </row>
    <row r="44" spans="1:2" ht="12.75">
      <c r="A44" s="84"/>
      <c r="B44" s="84"/>
    </row>
    <row r="45" spans="1:2" ht="12.75">
      <c r="A45" s="84"/>
      <c r="B45" s="84"/>
    </row>
    <row r="46" spans="1:2" ht="12.75">
      <c r="A46" s="84"/>
      <c r="B46" s="84"/>
    </row>
    <row r="47" spans="1:2" ht="12.75">
      <c r="A47" s="84"/>
      <c r="B47" s="84"/>
    </row>
    <row r="48" spans="1:2" ht="12.75">
      <c r="A48" s="84"/>
      <c r="B48" s="84"/>
    </row>
    <row r="49" spans="1:2" ht="12.75">
      <c r="A49" s="84"/>
      <c r="B49" s="84"/>
    </row>
    <row r="50" spans="1:2" ht="12.75">
      <c r="A50" s="84"/>
      <c r="B50" s="84"/>
    </row>
    <row r="51" spans="1:2" ht="12.75">
      <c r="A51" s="84"/>
      <c r="B51" s="84"/>
    </row>
    <row r="52" spans="1:2" ht="12.75">
      <c r="A52" s="84"/>
      <c r="B52" s="84"/>
    </row>
    <row r="53" spans="1:2" ht="12.75">
      <c r="A53" s="84"/>
      <c r="B53" s="84"/>
    </row>
    <row r="54" spans="1:2" ht="12.75">
      <c r="A54" s="84"/>
      <c r="B54" s="84"/>
    </row>
    <row r="55" spans="1:2" ht="12.75">
      <c r="A55" s="84"/>
      <c r="B55" s="84"/>
    </row>
    <row r="56" spans="1:2" ht="12.75">
      <c r="A56" s="84"/>
      <c r="B56" s="84"/>
    </row>
    <row r="57" spans="1:2" ht="12.75">
      <c r="A57" s="84"/>
      <c r="B57" s="84"/>
    </row>
    <row r="58" spans="1:2" ht="12.75">
      <c r="A58" s="84"/>
      <c r="B58" s="84"/>
    </row>
    <row r="59" spans="1:2" ht="12.75">
      <c r="A59" s="84"/>
      <c r="B59" s="84"/>
    </row>
    <row r="60" spans="1:2" ht="12.75">
      <c r="A60" s="84"/>
      <c r="B60" s="84"/>
    </row>
    <row r="61" spans="1:2" ht="12.75">
      <c r="A61" s="84"/>
      <c r="B61" s="84"/>
    </row>
    <row r="62" spans="1:2" ht="12.75">
      <c r="A62" s="84"/>
      <c r="B62" s="84"/>
    </row>
  </sheetData>
  <sheetProtection selectLockedCells="1"/>
  <mergeCells count="16">
    <mergeCell ref="A20:B20"/>
    <mergeCell ref="A1:B1"/>
    <mergeCell ref="A31:B31"/>
    <mergeCell ref="A32:B32"/>
    <mergeCell ref="A24:B24"/>
    <mergeCell ref="A21:B21"/>
    <mergeCell ref="A33:B33"/>
    <mergeCell ref="A2:B2"/>
    <mergeCell ref="A9:B9"/>
    <mergeCell ref="A26:B26"/>
    <mergeCell ref="A27:B27"/>
    <mergeCell ref="A16:B16"/>
    <mergeCell ref="A17:B17"/>
    <mergeCell ref="A15:B15"/>
    <mergeCell ref="A19:B19"/>
    <mergeCell ref="A23:B23"/>
  </mergeCells>
  <printOptions/>
  <pageMargins left="0.25" right="0.25" top="2" bottom="1" header="0.5" footer="0.5"/>
  <pageSetup horizontalDpi="600" verticalDpi="600" orientation="portrait" r:id="rId2"/>
  <headerFooter alignWithMargins="0">
    <oddHeader>&amp;L&amp;G</oddHeader>
    <oddFooter>&amp;C&amp;A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7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0.7109375" style="34" bestFit="1" customWidth="1"/>
    <col min="2" max="2" width="15.57421875" style="34" customWidth="1"/>
    <col min="3" max="3" width="5.7109375" style="34" customWidth="1"/>
    <col min="4" max="4" width="13.7109375" style="34" customWidth="1"/>
    <col min="5" max="5" width="5.7109375" style="34" customWidth="1"/>
    <col min="6" max="6" width="18.00390625" style="34" customWidth="1"/>
    <col min="7" max="16384" width="9.140625" style="34" customWidth="1"/>
  </cols>
  <sheetData>
    <row r="1" spans="1:6" ht="15" customHeight="1" thickBot="1">
      <c r="A1" s="51" t="s">
        <v>94</v>
      </c>
      <c r="B1" s="131">
        <f>'page 1 of 5'!B3</f>
        <v>0</v>
      </c>
      <c r="C1" s="131"/>
      <c r="D1" s="131"/>
      <c r="E1" s="131"/>
      <c r="F1" s="131"/>
    </row>
    <row r="2" spans="1:9" ht="30" customHeight="1" thickBot="1">
      <c r="A2" s="136" t="s">
        <v>34</v>
      </c>
      <c r="B2" s="137"/>
      <c r="C2" s="137"/>
      <c r="D2" s="137"/>
      <c r="E2" s="137"/>
      <c r="F2" s="138"/>
      <c r="G2" s="35"/>
      <c r="H2" s="35"/>
      <c r="I2" s="35"/>
    </row>
    <row r="3" spans="1:9" ht="30" customHeight="1">
      <c r="A3" s="36" t="s">
        <v>20</v>
      </c>
      <c r="B3" s="37" t="s">
        <v>19</v>
      </c>
      <c r="C3" s="38"/>
      <c r="D3" s="37" t="s">
        <v>9</v>
      </c>
      <c r="E3" s="38"/>
      <c r="F3" s="39" t="s">
        <v>18</v>
      </c>
      <c r="G3" s="35"/>
      <c r="H3" s="35"/>
      <c r="I3" s="35"/>
    </row>
    <row r="4" spans="1:9" ht="15" customHeight="1">
      <c r="A4" s="40" t="s">
        <v>1</v>
      </c>
      <c r="B4" s="41">
        <v>8</v>
      </c>
      <c r="C4" s="42" t="s">
        <v>7</v>
      </c>
      <c r="D4" s="92"/>
      <c r="E4" s="42" t="s">
        <v>8</v>
      </c>
      <c r="F4" s="30">
        <f aca="true" t="shared" si="0" ref="F4:F23">B4*D4</f>
        <v>0</v>
      </c>
      <c r="G4" s="35"/>
      <c r="H4" s="35"/>
      <c r="I4" s="35"/>
    </row>
    <row r="5" spans="1:9" ht="15" customHeight="1">
      <c r="A5" s="40" t="s">
        <v>2</v>
      </c>
      <c r="B5" s="41">
        <v>10</v>
      </c>
      <c r="C5" s="42" t="s">
        <v>7</v>
      </c>
      <c r="D5" s="92"/>
      <c r="E5" s="42" t="s">
        <v>8</v>
      </c>
      <c r="F5" s="30">
        <f t="shared" si="0"/>
        <v>0</v>
      </c>
      <c r="G5" s="35"/>
      <c r="H5" s="35"/>
      <c r="I5" s="35"/>
    </row>
    <row r="6" spans="1:9" ht="15" customHeight="1">
      <c r="A6" s="40" t="s">
        <v>10</v>
      </c>
      <c r="B6" s="41">
        <v>2</v>
      </c>
      <c r="C6" s="42" t="s">
        <v>7</v>
      </c>
      <c r="D6" s="92"/>
      <c r="E6" s="42" t="s">
        <v>8</v>
      </c>
      <c r="F6" s="30">
        <f t="shared" si="0"/>
        <v>0</v>
      </c>
      <c r="G6" s="35"/>
      <c r="H6" s="35"/>
      <c r="I6" s="35"/>
    </row>
    <row r="7" spans="1:9" ht="15" customHeight="1">
      <c r="A7" s="40" t="s">
        <v>3</v>
      </c>
      <c r="B7" s="41">
        <v>2</v>
      </c>
      <c r="C7" s="42" t="s">
        <v>7</v>
      </c>
      <c r="D7" s="92"/>
      <c r="E7" s="42" t="s">
        <v>8</v>
      </c>
      <c r="F7" s="30">
        <f t="shared" si="0"/>
        <v>0</v>
      </c>
      <c r="G7" s="35"/>
      <c r="H7" s="35"/>
      <c r="I7" s="35"/>
    </row>
    <row r="8" spans="1:9" ht="15" customHeight="1">
      <c r="A8" s="40" t="s">
        <v>4</v>
      </c>
      <c r="B8" s="41">
        <v>2</v>
      </c>
      <c r="C8" s="42" t="s">
        <v>7</v>
      </c>
      <c r="D8" s="92"/>
      <c r="E8" s="42" t="s">
        <v>8</v>
      </c>
      <c r="F8" s="30">
        <f t="shared" si="0"/>
        <v>0</v>
      </c>
      <c r="G8" s="35"/>
      <c r="H8" s="35"/>
      <c r="I8" s="35"/>
    </row>
    <row r="9" spans="1:9" ht="15" customHeight="1">
      <c r="A9" s="40" t="s">
        <v>23</v>
      </c>
      <c r="B9" s="41">
        <v>2.2</v>
      </c>
      <c r="C9" s="42" t="s">
        <v>7</v>
      </c>
      <c r="D9" s="92"/>
      <c r="E9" s="42" t="s">
        <v>8</v>
      </c>
      <c r="F9" s="30">
        <f t="shared" si="0"/>
        <v>0</v>
      </c>
      <c r="G9" s="35"/>
      <c r="H9" s="35"/>
      <c r="I9" s="35"/>
    </row>
    <row r="10" spans="1:9" ht="15" customHeight="1">
      <c r="A10" s="40" t="s">
        <v>24</v>
      </c>
      <c r="B10" s="41">
        <v>1.5</v>
      </c>
      <c r="C10" s="42" t="s">
        <v>7</v>
      </c>
      <c r="D10" s="92">
        <v>6</v>
      </c>
      <c r="E10" s="42" t="s">
        <v>8</v>
      </c>
      <c r="F10" s="30">
        <f t="shared" si="0"/>
        <v>9</v>
      </c>
      <c r="G10" s="35"/>
      <c r="H10" s="35"/>
      <c r="I10" s="35"/>
    </row>
    <row r="11" spans="1:9" ht="15" customHeight="1">
      <c r="A11" s="40" t="s">
        <v>5</v>
      </c>
      <c r="B11" s="41">
        <v>2.5</v>
      </c>
      <c r="C11" s="42" t="s">
        <v>7</v>
      </c>
      <c r="D11" s="92"/>
      <c r="E11" s="42" t="s">
        <v>8</v>
      </c>
      <c r="F11" s="30">
        <f t="shared" si="0"/>
        <v>0</v>
      </c>
      <c r="G11" s="35"/>
      <c r="H11" s="35"/>
      <c r="I11" s="35"/>
    </row>
    <row r="12" spans="1:9" ht="15" customHeight="1">
      <c r="A12" s="40" t="s">
        <v>31</v>
      </c>
      <c r="B12" s="41">
        <v>4</v>
      </c>
      <c r="C12" s="42" t="s">
        <v>7</v>
      </c>
      <c r="D12" s="92">
        <v>3</v>
      </c>
      <c r="E12" s="42" t="s">
        <v>8</v>
      </c>
      <c r="F12" s="30">
        <f t="shared" si="0"/>
        <v>12</v>
      </c>
      <c r="G12" s="35"/>
      <c r="H12" s="35"/>
      <c r="I12" s="35"/>
    </row>
    <row r="13" spans="1:9" ht="15" customHeight="1">
      <c r="A13" s="40" t="s">
        <v>25</v>
      </c>
      <c r="B13" s="41">
        <v>35</v>
      </c>
      <c r="C13" s="42" t="s">
        <v>7</v>
      </c>
      <c r="D13" s="92"/>
      <c r="E13" s="42" t="s">
        <v>8</v>
      </c>
      <c r="F13" s="30">
        <f t="shared" si="0"/>
        <v>0</v>
      </c>
      <c r="G13" s="35"/>
      <c r="H13" s="35"/>
      <c r="I13" s="35"/>
    </row>
    <row r="14" spans="1:9" ht="15" customHeight="1">
      <c r="A14" s="40" t="s">
        <v>26</v>
      </c>
      <c r="B14" s="41">
        <v>16</v>
      </c>
      <c r="C14" s="42" t="s">
        <v>7</v>
      </c>
      <c r="D14" s="92"/>
      <c r="E14" s="42" t="s">
        <v>8</v>
      </c>
      <c r="F14" s="30">
        <f t="shared" si="0"/>
        <v>0</v>
      </c>
      <c r="G14" s="35"/>
      <c r="H14" s="35"/>
      <c r="I14" s="35"/>
    </row>
    <row r="15" spans="1:9" ht="15" customHeight="1">
      <c r="A15" s="40" t="s">
        <v>6</v>
      </c>
      <c r="B15" s="41">
        <v>2</v>
      </c>
      <c r="C15" s="42" t="s">
        <v>7</v>
      </c>
      <c r="D15" s="92"/>
      <c r="E15" s="42" t="s">
        <v>8</v>
      </c>
      <c r="F15" s="30">
        <f t="shared" si="0"/>
        <v>0</v>
      </c>
      <c r="G15" s="35"/>
      <c r="H15" s="35"/>
      <c r="I15" s="35"/>
    </row>
    <row r="16" spans="1:9" ht="15" customHeight="1">
      <c r="A16" s="40" t="s">
        <v>11</v>
      </c>
      <c r="B16" s="41">
        <v>35</v>
      </c>
      <c r="C16" s="42" t="s">
        <v>7</v>
      </c>
      <c r="D16" s="92"/>
      <c r="E16" s="42" t="s">
        <v>8</v>
      </c>
      <c r="F16" s="30">
        <f t="shared" si="0"/>
        <v>0</v>
      </c>
      <c r="G16" s="35"/>
      <c r="H16" s="35"/>
      <c r="I16" s="35"/>
    </row>
    <row r="17" spans="1:9" ht="15" customHeight="1">
      <c r="A17" s="40" t="s">
        <v>12</v>
      </c>
      <c r="B17" s="41">
        <v>4</v>
      </c>
      <c r="C17" s="42" t="s">
        <v>7</v>
      </c>
      <c r="D17" s="92">
        <v>6</v>
      </c>
      <c r="E17" s="42" t="s">
        <v>8</v>
      </c>
      <c r="F17" s="30">
        <f t="shared" si="0"/>
        <v>24</v>
      </c>
      <c r="G17" s="35"/>
      <c r="H17" s="35"/>
      <c r="I17" s="35"/>
    </row>
    <row r="18" spans="1:9" ht="15" customHeight="1">
      <c r="A18" s="40" t="s">
        <v>13</v>
      </c>
      <c r="B18" s="41">
        <v>2</v>
      </c>
      <c r="C18" s="42" t="s">
        <v>7</v>
      </c>
      <c r="D18" s="92">
        <v>1</v>
      </c>
      <c r="E18" s="42" t="s">
        <v>8</v>
      </c>
      <c r="F18" s="30">
        <f t="shared" si="0"/>
        <v>2</v>
      </c>
      <c r="G18" s="35"/>
      <c r="H18" s="35"/>
      <c r="I18" s="35"/>
    </row>
    <row r="19" spans="1:9" ht="15" customHeight="1">
      <c r="A19" s="40" t="s">
        <v>27</v>
      </c>
      <c r="B19" s="41">
        <v>6</v>
      </c>
      <c r="C19" s="42" t="s">
        <v>7</v>
      </c>
      <c r="D19" s="92"/>
      <c r="E19" s="42" t="s">
        <v>8</v>
      </c>
      <c r="F19" s="30">
        <f t="shared" si="0"/>
        <v>0</v>
      </c>
      <c r="G19" s="35"/>
      <c r="H19" s="35"/>
      <c r="I19" s="35"/>
    </row>
    <row r="20" spans="1:9" ht="15" customHeight="1">
      <c r="A20" s="40" t="s">
        <v>28</v>
      </c>
      <c r="B20" s="41">
        <v>5</v>
      </c>
      <c r="C20" s="42" t="s">
        <v>7</v>
      </c>
      <c r="D20" s="92"/>
      <c r="E20" s="42" t="s">
        <v>8</v>
      </c>
      <c r="F20" s="30">
        <f t="shared" si="0"/>
        <v>0</v>
      </c>
      <c r="G20" s="35"/>
      <c r="H20" s="35"/>
      <c r="I20" s="35"/>
    </row>
    <row r="21" spans="1:9" ht="15" customHeight="1">
      <c r="A21" s="40" t="s">
        <v>29</v>
      </c>
      <c r="B21" s="41">
        <v>9</v>
      </c>
      <c r="C21" s="42" t="s">
        <v>7</v>
      </c>
      <c r="D21" s="92"/>
      <c r="E21" s="42" t="s">
        <v>8</v>
      </c>
      <c r="F21" s="30">
        <f t="shared" si="0"/>
        <v>0</v>
      </c>
      <c r="G21" s="35"/>
      <c r="H21" s="35"/>
      <c r="I21" s="35"/>
    </row>
    <row r="22" spans="1:9" ht="15" customHeight="1">
      <c r="A22" s="40" t="s">
        <v>30</v>
      </c>
      <c r="B22" s="41">
        <v>12</v>
      </c>
      <c r="C22" s="42" t="s">
        <v>7</v>
      </c>
      <c r="D22" s="92">
        <v>5</v>
      </c>
      <c r="E22" s="42" t="s">
        <v>8</v>
      </c>
      <c r="F22" s="30">
        <f t="shared" si="0"/>
        <v>60</v>
      </c>
      <c r="G22" s="35"/>
      <c r="H22" s="35"/>
      <c r="I22" s="35"/>
    </row>
    <row r="23" spans="1:9" ht="15" customHeight="1">
      <c r="A23" s="93" t="s">
        <v>156</v>
      </c>
      <c r="B23" s="94"/>
      <c r="C23" s="42" t="s">
        <v>7</v>
      </c>
      <c r="D23" s="92"/>
      <c r="E23" s="42" t="s">
        <v>8</v>
      </c>
      <c r="F23" s="30">
        <f t="shared" si="0"/>
        <v>0</v>
      </c>
      <c r="G23" s="35"/>
      <c r="H23" s="35"/>
      <c r="I23" s="35"/>
    </row>
    <row r="24" spans="1:9" ht="15" customHeight="1" thickBot="1">
      <c r="A24" s="139" t="s">
        <v>0</v>
      </c>
      <c r="B24" s="140"/>
      <c r="C24" s="140"/>
      <c r="D24" s="140"/>
      <c r="E24" s="43" t="s">
        <v>8</v>
      </c>
      <c r="F24" s="31">
        <f>SUM(F4:F23)</f>
        <v>107</v>
      </c>
      <c r="G24" s="35"/>
      <c r="H24" s="35"/>
      <c r="I24" s="35"/>
    </row>
    <row r="25" spans="1:9" ht="15" customHeight="1" thickTop="1">
      <c r="A25" s="141" t="s">
        <v>62</v>
      </c>
      <c r="B25" s="142"/>
      <c r="C25" s="142"/>
      <c r="D25" s="142"/>
      <c r="E25" s="42" t="s">
        <v>8</v>
      </c>
      <c r="F25" s="95">
        <v>51</v>
      </c>
      <c r="G25" s="35"/>
      <c r="H25" s="35"/>
      <c r="I25" s="35"/>
    </row>
    <row r="26" spans="1:9" ht="15" customHeight="1">
      <c r="A26" s="132" t="s">
        <v>60</v>
      </c>
      <c r="B26" s="133"/>
      <c r="C26" s="133"/>
      <c r="D26" s="133"/>
      <c r="E26" s="42" t="s">
        <v>8</v>
      </c>
      <c r="F26" s="96">
        <v>1.17</v>
      </c>
      <c r="G26" s="35"/>
      <c r="H26" s="35"/>
      <c r="I26" s="35"/>
    </row>
    <row r="27" spans="1:9" ht="15" customHeight="1" thickBot="1">
      <c r="A27" s="132" t="s">
        <v>21</v>
      </c>
      <c r="B27" s="133"/>
      <c r="C27" s="133"/>
      <c r="D27" s="133"/>
      <c r="E27" s="42" t="s">
        <v>8</v>
      </c>
      <c r="F27" s="32">
        <f>F25*F26</f>
        <v>59.669999999999995</v>
      </c>
      <c r="G27" s="35"/>
      <c r="H27" s="35"/>
      <c r="I27" s="35"/>
    </row>
    <row r="28" spans="1:9" ht="15" customHeight="1" thickBot="1">
      <c r="A28" s="134" t="s">
        <v>22</v>
      </c>
      <c r="B28" s="135"/>
      <c r="C28" s="135"/>
      <c r="D28" s="135"/>
      <c r="E28" s="44" t="s">
        <v>8</v>
      </c>
      <c r="F28" s="33">
        <f>F27</f>
        <v>59.669999999999995</v>
      </c>
      <c r="G28" s="35"/>
      <c r="H28" s="35"/>
      <c r="I28" s="35"/>
    </row>
    <row r="29" spans="1:9" ht="15" customHeight="1">
      <c r="A29" s="130" t="s">
        <v>107</v>
      </c>
      <c r="B29" s="130"/>
      <c r="C29" s="130"/>
      <c r="D29" s="130"/>
      <c r="E29" s="130"/>
      <c r="F29" s="130"/>
      <c r="G29" s="35"/>
      <c r="H29" s="35"/>
      <c r="I29" s="35"/>
    </row>
    <row r="30" spans="1:9" ht="15" customHeight="1">
      <c r="A30" s="45"/>
      <c r="B30" s="35"/>
      <c r="C30" s="35"/>
      <c r="D30" s="35"/>
      <c r="E30" s="35"/>
      <c r="F30" s="35"/>
      <c r="G30" s="35"/>
      <c r="H30" s="35"/>
      <c r="I30" s="35"/>
    </row>
    <row r="31" spans="1:9" ht="19.5" customHeight="1">
      <c r="A31" s="45"/>
      <c r="B31" s="35"/>
      <c r="C31" s="35"/>
      <c r="D31" s="35"/>
      <c r="E31" s="35"/>
      <c r="F31" s="35"/>
      <c r="G31" s="35"/>
      <c r="H31" s="35"/>
      <c r="I31" s="35"/>
    </row>
    <row r="32" spans="1:9" ht="19.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9.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9.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9.5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9.5" customHeight="1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9.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9.5" customHeight="1">
      <c r="A38" s="46"/>
      <c r="B38" s="46"/>
      <c r="C38" s="46"/>
      <c r="D38" s="46"/>
      <c r="E38" s="46"/>
      <c r="F38" s="46"/>
      <c r="G38" s="46"/>
      <c r="H38" s="46"/>
      <c r="I38" s="35"/>
    </row>
    <row r="39" spans="1:9" ht="19.5" customHeight="1">
      <c r="A39" s="46"/>
      <c r="B39" s="46"/>
      <c r="C39" s="46"/>
      <c r="D39" s="46"/>
      <c r="E39" s="46"/>
      <c r="F39" s="46"/>
      <c r="G39" s="46"/>
      <c r="H39" s="46"/>
      <c r="I39" s="35"/>
    </row>
    <row r="40" spans="1:9" ht="19.5" customHeight="1">
      <c r="A40" s="46"/>
      <c r="B40" s="46"/>
      <c r="C40" s="46"/>
      <c r="D40" s="46"/>
      <c r="E40" s="46"/>
      <c r="F40" s="46"/>
      <c r="G40" s="46"/>
      <c r="H40" s="46"/>
      <c r="I40" s="35"/>
    </row>
    <row r="41" spans="1:9" ht="19.5" customHeight="1">
      <c r="A41" s="46"/>
      <c r="B41" s="46"/>
      <c r="C41" s="46"/>
      <c r="D41" s="46"/>
      <c r="E41" s="46"/>
      <c r="F41" s="46"/>
      <c r="G41" s="46"/>
      <c r="H41" s="46"/>
      <c r="I41" s="35"/>
    </row>
    <row r="42" spans="1:9" ht="12.75">
      <c r="A42" s="46"/>
      <c r="B42" s="46"/>
      <c r="C42" s="47"/>
      <c r="D42" s="46"/>
      <c r="E42" s="46"/>
      <c r="F42" s="46"/>
      <c r="G42" s="46"/>
      <c r="H42" s="46"/>
      <c r="I42" s="35"/>
    </row>
    <row r="43" spans="1:9" ht="12.75">
      <c r="A43" s="46"/>
      <c r="B43" s="46"/>
      <c r="C43" s="47"/>
      <c r="D43" s="46"/>
      <c r="E43" s="46"/>
      <c r="F43" s="46"/>
      <c r="G43" s="46"/>
      <c r="H43" s="46"/>
      <c r="I43" s="35"/>
    </row>
    <row r="44" spans="1:9" ht="12.75">
      <c r="A44" s="46"/>
      <c r="B44" s="46"/>
      <c r="C44" s="47"/>
      <c r="D44" s="46"/>
      <c r="E44" s="46"/>
      <c r="F44" s="46"/>
      <c r="G44" s="46"/>
      <c r="H44" s="46"/>
      <c r="I44" s="35"/>
    </row>
    <row r="45" spans="1:9" ht="12.75">
      <c r="A45" s="46"/>
      <c r="B45" s="47"/>
      <c r="C45" s="47"/>
      <c r="D45" s="46"/>
      <c r="E45" s="46"/>
      <c r="F45" s="46"/>
      <c r="G45" s="46"/>
      <c r="H45" s="46"/>
      <c r="I45" s="35"/>
    </row>
    <row r="46" spans="1:9" ht="12.75">
      <c r="A46" s="46"/>
      <c r="B46" s="47"/>
      <c r="C46" s="48"/>
      <c r="D46" s="48"/>
      <c r="E46" s="48"/>
      <c r="F46" s="48"/>
      <c r="G46" s="46"/>
      <c r="H46" s="46"/>
      <c r="I46" s="35"/>
    </row>
    <row r="47" spans="1:9" ht="12.75">
      <c r="A47" s="46"/>
      <c r="B47" s="47"/>
      <c r="C47" s="46"/>
      <c r="D47" s="46"/>
      <c r="E47" s="46"/>
      <c r="F47" s="46"/>
      <c r="G47" s="46"/>
      <c r="H47" s="46"/>
      <c r="I47" s="35"/>
    </row>
    <row r="48" spans="1:9" ht="12.75">
      <c r="A48" s="46"/>
      <c r="B48" s="47"/>
      <c r="C48" s="48"/>
      <c r="D48" s="48"/>
      <c r="E48" s="48"/>
      <c r="F48" s="48"/>
      <c r="G48" s="46"/>
      <c r="H48" s="46"/>
      <c r="I48" s="35"/>
    </row>
    <row r="49" spans="1:9" ht="12.75">
      <c r="A49" s="48"/>
      <c r="B49" s="48"/>
      <c r="C49" s="46"/>
      <c r="D49" s="46"/>
      <c r="E49" s="46"/>
      <c r="F49" s="46"/>
      <c r="G49" s="46"/>
      <c r="H49" s="46"/>
      <c r="I49" s="35"/>
    </row>
    <row r="50" spans="1:9" ht="12.75">
      <c r="A50" s="48"/>
      <c r="B50" s="48"/>
      <c r="C50" s="46"/>
      <c r="D50" s="46"/>
      <c r="E50" s="46"/>
      <c r="F50" s="46"/>
      <c r="G50" s="46"/>
      <c r="H50" s="46"/>
      <c r="I50" s="35"/>
    </row>
    <row r="51" spans="1:9" ht="12.75">
      <c r="A51" s="48"/>
      <c r="B51" s="48"/>
      <c r="C51" s="46"/>
      <c r="D51" s="46"/>
      <c r="E51" s="46"/>
      <c r="F51" s="46"/>
      <c r="G51" s="46"/>
      <c r="H51" s="46"/>
      <c r="I51" s="35"/>
    </row>
    <row r="52" spans="1:9" ht="12.75">
      <c r="A52" s="46"/>
      <c r="B52" s="46"/>
      <c r="C52" s="46"/>
      <c r="D52" s="46"/>
      <c r="E52" s="46"/>
      <c r="F52" s="46"/>
      <c r="G52" s="46"/>
      <c r="H52" s="46"/>
      <c r="I52" s="35"/>
    </row>
    <row r="53" spans="1:9" ht="12.75">
      <c r="A53" s="46"/>
      <c r="B53" s="46"/>
      <c r="C53" s="46"/>
      <c r="D53" s="46"/>
      <c r="E53" s="46"/>
      <c r="F53" s="46"/>
      <c r="G53" s="46"/>
      <c r="H53" s="46"/>
      <c r="I53" s="35"/>
    </row>
    <row r="54" spans="1:9" ht="12.75">
      <c r="A54" s="46"/>
      <c r="B54" s="46"/>
      <c r="C54" s="46"/>
      <c r="D54" s="46"/>
      <c r="E54" s="46"/>
      <c r="F54" s="46"/>
      <c r="G54" s="46"/>
      <c r="H54" s="46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</sheetData>
  <sheetProtection selectLockedCells="1"/>
  <mergeCells count="8">
    <mergeCell ref="A29:F29"/>
    <mergeCell ref="B1:F1"/>
    <mergeCell ref="A27:D27"/>
    <mergeCell ref="A28:D28"/>
    <mergeCell ref="A2:F2"/>
    <mergeCell ref="A24:D24"/>
    <mergeCell ref="A25:D25"/>
    <mergeCell ref="A26:D26"/>
  </mergeCells>
  <printOptions/>
  <pageMargins left="0.25" right="0.25" top="2" bottom="1" header="0.25" footer="0.5"/>
  <pageSetup horizontalDpi="600" verticalDpi="600" orientation="portrait" r:id="rId2"/>
  <headerFooter alignWithMargins="0">
    <oddHeader>&amp;L&amp;G</oddHeader>
    <oddFooter>&amp;C&amp;A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1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34.57421875" style="0" customWidth="1"/>
    <col min="2" max="2" width="7.7109375" style="0" customWidth="1"/>
    <col min="3" max="3" width="3.7109375" style="0" customWidth="1"/>
    <col min="4" max="4" width="20.7109375" style="0" customWidth="1"/>
    <col min="5" max="5" width="3.7109375" style="0" customWidth="1"/>
    <col min="6" max="6" width="28.7109375" style="0" customWidth="1"/>
  </cols>
  <sheetData>
    <row r="1" spans="3:6" ht="15" customHeight="1">
      <c r="C1" s="110"/>
      <c r="D1" s="49" t="s">
        <v>95</v>
      </c>
      <c r="E1" s="110">
        <f>'page 1 of 5'!B3</f>
        <v>0</v>
      </c>
      <c r="F1" s="110"/>
    </row>
    <row r="2" spans="1:13" ht="12.75" customHeight="1" thickBot="1">
      <c r="A2" s="151" t="s">
        <v>32</v>
      </c>
      <c r="B2" s="151"/>
      <c r="C2" s="151"/>
      <c r="D2" s="151"/>
      <c r="E2" s="151"/>
      <c r="F2" s="151"/>
      <c r="G2" s="2"/>
      <c r="H2" s="2"/>
      <c r="I2" s="2"/>
      <c r="J2" s="2"/>
      <c r="K2" s="2"/>
      <c r="L2" s="2"/>
      <c r="M2" s="2"/>
    </row>
    <row r="3" spans="1:13" ht="30" customHeight="1">
      <c r="A3" s="5"/>
      <c r="B3" s="7" t="s">
        <v>147</v>
      </c>
      <c r="C3" s="5"/>
      <c r="D3" s="7" t="s">
        <v>144</v>
      </c>
      <c r="E3" s="5"/>
      <c r="F3" s="7" t="s">
        <v>17</v>
      </c>
      <c r="G3" s="2"/>
      <c r="H3" s="2"/>
      <c r="I3" s="2"/>
      <c r="J3" s="2"/>
      <c r="K3" s="2"/>
      <c r="L3" s="2"/>
      <c r="M3" s="2"/>
    </row>
    <row r="4" spans="1:13" ht="15" customHeight="1">
      <c r="A4" s="8" t="s">
        <v>14</v>
      </c>
      <c r="B4" s="98">
        <v>25</v>
      </c>
      <c r="C4" s="6" t="s">
        <v>7</v>
      </c>
      <c r="D4" s="10">
        <v>1.16</v>
      </c>
      <c r="E4" s="6" t="s">
        <v>8</v>
      </c>
      <c r="F4" s="9">
        <f>B4*D4</f>
        <v>28.999999999999996</v>
      </c>
      <c r="G4" s="2"/>
      <c r="H4" s="2"/>
      <c r="I4" s="2"/>
      <c r="J4" s="2"/>
      <c r="K4" s="2"/>
      <c r="L4" s="2"/>
      <c r="M4" s="2"/>
    </row>
    <row r="5" spans="1:13" ht="15" customHeight="1">
      <c r="A5" s="8" t="s">
        <v>15</v>
      </c>
      <c r="B5" s="99"/>
      <c r="C5" s="6" t="s">
        <v>7</v>
      </c>
      <c r="D5" s="10">
        <v>0.4</v>
      </c>
      <c r="E5" s="6" t="s">
        <v>8</v>
      </c>
      <c r="F5" s="11">
        <f>B5*D5</f>
        <v>0</v>
      </c>
      <c r="G5" s="2"/>
      <c r="H5" s="2"/>
      <c r="I5" s="2"/>
      <c r="J5" s="2"/>
      <c r="K5" s="2"/>
      <c r="L5" s="2"/>
      <c r="M5" s="2"/>
    </row>
    <row r="6" spans="1:13" ht="15" customHeight="1">
      <c r="A6" s="12" t="s">
        <v>16</v>
      </c>
      <c r="B6" s="99"/>
      <c r="C6" s="6" t="s">
        <v>7</v>
      </c>
      <c r="D6" s="6">
        <v>6.5</v>
      </c>
      <c r="E6" s="6" t="s">
        <v>8</v>
      </c>
      <c r="F6" s="11">
        <f>B6*D6</f>
        <v>0</v>
      </c>
      <c r="G6" s="2"/>
      <c r="H6" s="2"/>
      <c r="I6" s="2"/>
      <c r="J6" s="2"/>
      <c r="K6" s="2"/>
      <c r="L6" s="2"/>
      <c r="M6" s="2"/>
    </row>
    <row r="7" spans="1:13" ht="15" customHeight="1">
      <c r="A7" s="5"/>
      <c r="B7" s="6"/>
      <c r="C7" s="5"/>
      <c r="D7" s="5"/>
      <c r="E7" s="5"/>
      <c r="F7" s="5"/>
      <c r="G7" s="2"/>
      <c r="H7" s="2"/>
      <c r="I7" s="2"/>
      <c r="J7" s="2"/>
      <c r="K7" s="2"/>
      <c r="L7" s="2"/>
      <c r="M7" s="2"/>
    </row>
    <row r="8" spans="1:13" ht="15" customHeight="1">
      <c r="A8" s="152" t="s">
        <v>158</v>
      </c>
      <c r="B8" s="152"/>
      <c r="C8" s="152"/>
      <c r="D8" s="152"/>
      <c r="E8" s="52" t="s">
        <v>8</v>
      </c>
      <c r="F8" s="9">
        <f>SUM(F4:F6)</f>
        <v>28.999999999999996</v>
      </c>
      <c r="G8" s="2"/>
      <c r="H8" s="2"/>
      <c r="I8" s="2"/>
      <c r="J8" s="2"/>
      <c r="K8" s="2"/>
      <c r="L8" s="2"/>
      <c r="M8" s="2"/>
    </row>
    <row r="9" spans="1:13" ht="15" customHeight="1">
      <c r="A9" s="154" t="s">
        <v>60</v>
      </c>
      <c r="B9" s="154"/>
      <c r="C9" s="154"/>
      <c r="D9" s="154"/>
      <c r="E9" s="6" t="s">
        <v>8</v>
      </c>
      <c r="F9" s="98">
        <v>1.09</v>
      </c>
      <c r="G9" s="2"/>
      <c r="H9" s="2"/>
      <c r="I9" s="2"/>
      <c r="J9" s="2"/>
      <c r="K9" s="2"/>
      <c r="L9" s="2"/>
      <c r="M9" s="2"/>
    </row>
    <row r="10" spans="1:13" ht="15" customHeight="1">
      <c r="A10" s="154" t="s">
        <v>159</v>
      </c>
      <c r="B10" s="154"/>
      <c r="C10" s="154"/>
      <c r="D10" s="154"/>
      <c r="E10" s="6" t="s">
        <v>8</v>
      </c>
      <c r="F10" s="100">
        <f>F8*F9</f>
        <v>31.61</v>
      </c>
      <c r="G10" s="2"/>
      <c r="H10" s="2"/>
      <c r="I10" s="2"/>
      <c r="J10" s="2"/>
      <c r="K10" s="2"/>
      <c r="L10" s="2"/>
      <c r="M10" s="2"/>
    </row>
    <row r="11" spans="1:13" ht="15" customHeight="1">
      <c r="A11" s="152" t="s">
        <v>148</v>
      </c>
      <c r="B11" s="152"/>
      <c r="C11" s="152"/>
      <c r="D11" s="152"/>
      <c r="E11" s="52" t="s">
        <v>8</v>
      </c>
      <c r="F11" s="99">
        <v>0</v>
      </c>
      <c r="G11" s="2"/>
      <c r="H11" s="2"/>
      <c r="I11" s="2"/>
      <c r="J11" s="2"/>
      <c r="K11" s="2"/>
      <c r="L11" s="2"/>
      <c r="M11" s="2"/>
    </row>
    <row r="12" spans="1:13" ht="15" customHeight="1">
      <c r="A12" s="150" t="s">
        <v>112</v>
      </c>
      <c r="B12" s="150"/>
      <c r="C12" s="150"/>
      <c r="D12" s="150"/>
      <c r="E12" s="55" t="s">
        <v>8</v>
      </c>
      <c r="F12" s="101">
        <v>34</v>
      </c>
      <c r="G12" s="2"/>
      <c r="H12" s="2"/>
      <c r="I12" s="2"/>
      <c r="J12" s="2"/>
      <c r="K12" s="2"/>
      <c r="L12" s="2"/>
      <c r="M12" s="2"/>
    </row>
    <row r="13" spans="1:13" ht="9.75" customHeight="1">
      <c r="A13" s="54"/>
      <c r="B13" s="54"/>
      <c r="C13" s="54"/>
      <c r="D13" s="54"/>
      <c r="E13" s="55"/>
      <c r="F13" s="53"/>
      <c r="G13" s="2"/>
      <c r="H13" s="2"/>
      <c r="I13" s="2"/>
      <c r="J13" s="2"/>
      <c r="K13" s="2"/>
      <c r="L13" s="2"/>
      <c r="M13" s="2"/>
    </row>
    <row r="14" spans="1:13" ht="12.75" customHeight="1" thickBot="1">
      <c r="A14" s="151" t="s">
        <v>33</v>
      </c>
      <c r="B14" s="151"/>
      <c r="C14" s="151"/>
      <c r="D14" s="151"/>
      <c r="E14" s="151"/>
      <c r="F14" s="151"/>
      <c r="G14" s="2"/>
      <c r="H14" s="2"/>
      <c r="I14" s="2"/>
      <c r="J14" s="2"/>
      <c r="K14" s="2"/>
      <c r="L14" s="2"/>
      <c r="M14" s="2"/>
    </row>
    <row r="15" spans="1:13" ht="15" customHeight="1">
      <c r="A15" s="155" t="s">
        <v>104</v>
      </c>
      <c r="B15" s="155"/>
      <c r="C15" s="155"/>
      <c r="D15" s="155"/>
      <c r="E15" s="13" t="s">
        <v>8</v>
      </c>
      <c r="F15" s="102">
        <v>0</v>
      </c>
      <c r="G15" s="2"/>
      <c r="H15" s="2"/>
      <c r="I15" s="2"/>
      <c r="J15" s="2"/>
      <c r="K15" s="2"/>
      <c r="L15" s="2"/>
      <c r="M15" s="2"/>
    </row>
    <row r="16" spans="1:13" ht="15" customHeight="1">
      <c r="A16" s="155" t="s">
        <v>105</v>
      </c>
      <c r="B16" s="155"/>
      <c r="C16" s="155"/>
      <c r="D16" s="155"/>
      <c r="E16" s="13" t="s">
        <v>8</v>
      </c>
      <c r="F16" s="98"/>
      <c r="G16" s="2"/>
      <c r="H16" s="2"/>
      <c r="I16" s="2"/>
      <c r="J16" s="2"/>
      <c r="K16" s="2"/>
      <c r="L16" s="2"/>
      <c r="M16" s="2"/>
    </row>
    <row r="17" spans="1:13" ht="30" customHeight="1">
      <c r="A17" s="156" t="s">
        <v>106</v>
      </c>
      <c r="B17" s="156"/>
      <c r="C17" s="156"/>
      <c r="D17" s="156"/>
      <c r="E17" s="156"/>
      <c r="F17" s="156"/>
      <c r="G17" s="2"/>
      <c r="H17" s="2"/>
      <c r="I17" s="2"/>
      <c r="J17" s="2"/>
      <c r="K17" s="2"/>
      <c r="L17" s="2"/>
      <c r="M17" s="2"/>
    </row>
    <row r="18" spans="1:13" ht="9.75" customHeight="1">
      <c r="A18" s="61"/>
      <c r="B18" s="61"/>
      <c r="C18" s="61"/>
      <c r="D18" s="61"/>
      <c r="E18" s="61"/>
      <c r="F18" s="61"/>
      <c r="G18" s="2"/>
      <c r="H18" s="2"/>
      <c r="I18" s="2"/>
      <c r="J18" s="2"/>
      <c r="K18" s="2"/>
      <c r="L18" s="2"/>
      <c r="M18" s="2"/>
    </row>
    <row r="19" spans="1:13" ht="12.75" customHeight="1" thickBot="1">
      <c r="A19" s="151" t="s">
        <v>100</v>
      </c>
      <c r="B19" s="151"/>
      <c r="C19" s="151"/>
      <c r="D19" s="151"/>
      <c r="E19" s="151"/>
      <c r="F19" s="151"/>
      <c r="G19" s="2"/>
      <c r="H19" s="2"/>
      <c r="I19" s="2"/>
      <c r="J19" s="2"/>
      <c r="K19" s="2"/>
      <c r="L19" s="2"/>
      <c r="M19" s="2"/>
    </row>
    <row r="20" spans="1:13" ht="15" customHeight="1">
      <c r="A20" s="152" t="s">
        <v>149</v>
      </c>
      <c r="B20" s="153"/>
      <c r="C20" s="18"/>
      <c r="D20" s="27" t="s">
        <v>150</v>
      </c>
      <c r="E20" s="18" t="s">
        <v>7</v>
      </c>
      <c r="F20" s="76" t="s">
        <v>151</v>
      </c>
      <c r="G20" s="2"/>
      <c r="H20" s="2"/>
      <c r="I20" s="2"/>
      <c r="J20" s="2"/>
      <c r="K20" s="2"/>
      <c r="L20" s="2"/>
      <c r="M20" s="2"/>
    </row>
    <row r="21" spans="1:13" ht="15" customHeight="1">
      <c r="A21" s="152" t="s">
        <v>99</v>
      </c>
      <c r="B21" s="152"/>
      <c r="C21" s="152"/>
      <c r="D21" s="152"/>
      <c r="E21" s="6" t="s">
        <v>8</v>
      </c>
      <c r="F21" s="103">
        <v>0</v>
      </c>
      <c r="G21" s="2"/>
      <c r="H21" s="2"/>
      <c r="I21" s="2"/>
      <c r="J21" s="2"/>
      <c r="K21" s="2"/>
      <c r="L21" s="2"/>
      <c r="M21" s="2"/>
    </row>
    <row r="22" spans="1:13" ht="15" customHeight="1">
      <c r="A22" s="152" t="s">
        <v>153</v>
      </c>
      <c r="B22" s="152"/>
      <c r="C22" s="152"/>
      <c r="D22" s="152"/>
      <c r="E22" s="52" t="s">
        <v>8</v>
      </c>
      <c r="F22" s="100">
        <v>0</v>
      </c>
      <c r="G22" s="2"/>
      <c r="H22" s="2"/>
      <c r="I22" s="2"/>
      <c r="J22" s="2"/>
      <c r="K22" s="2"/>
      <c r="L22" s="2"/>
      <c r="M22" s="2"/>
    </row>
    <row r="23" spans="1:13" ht="9.75" customHeight="1">
      <c r="A23" s="50"/>
      <c r="B23" s="50"/>
      <c r="C23" s="50"/>
      <c r="D23" s="50"/>
      <c r="E23" s="52"/>
      <c r="F23" s="53"/>
      <c r="G23" s="2"/>
      <c r="H23" s="2"/>
      <c r="I23" s="2"/>
      <c r="J23" s="2"/>
      <c r="K23" s="2"/>
      <c r="L23" s="2"/>
      <c r="M23" s="2"/>
    </row>
    <row r="24" spans="1:13" ht="12.75" customHeight="1" thickBot="1">
      <c r="A24" s="151" t="s">
        <v>152</v>
      </c>
      <c r="B24" s="151"/>
      <c r="C24" s="151"/>
      <c r="D24" s="151"/>
      <c r="E24" s="151"/>
      <c r="F24" s="151"/>
      <c r="G24" s="2"/>
      <c r="H24" s="2"/>
      <c r="I24" s="2"/>
      <c r="J24" s="2"/>
      <c r="K24" s="2"/>
      <c r="L24" s="2"/>
      <c r="M24" s="2"/>
    </row>
    <row r="25" spans="1:13" ht="15" customHeight="1">
      <c r="A25" s="152" t="s">
        <v>161</v>
      </c>
      <c r="B25" s="152"/>
      <c r="C25" s="152"/>
      <c r="D25" s="152"/>
      <c r="E25" s="6" t="s">
        <v>8</v>
      </c>
      <c r="F25" s="104"/>
      <c r="G25" s="2"/>
      <c r="H25" s="2"/>
      <c r="I25" s="2"/>
      <c r="J25" s="2"/>
      <c r="K25" s="2"/>
      <c r="L25" s="2"/>
      <c r="M25" s="2"/>
    </row>
    <row r="26" spans="1:13" ht="15" customHeight="1">
      <c r="A26" s="146" t="s">
        <v>160</v>
      </c>
      <c r="B26" s="146"/>
      <c r="C26" s="146"/>
      <c r="D26" s="146"/>
      <c r="E26" s="146"/>
      <c r="F26" s="146"/>
      <c r="G26" s="2"/>
      <c r="H26" s="2"/>
      <c r="I26" s="2"/>
      <c r="J26" s="2"/>
      <c r="K26" s="2"/>
      <c r="L26" s="2"/>
      <c r="M26" s="2"/>
    </row>
    <row r="27" spans="1:13" ht="9.75" customHeight="1">
      <c r="A27" s="27"/>
      <c r="B27" s="27"/>
      <c r="C27" s="27"/>
      <c r="D27" s="27"/>
      <c r="E27" s="27"/>
      <c r="F27" s="27"/>
      <c r="G27" s="2"/>
      <c r="H27" s="2"/>
      <c r="I27" s="2"/>
      <c r="J27" s="2"/>
      <c r="K27" s="2"/>
      <c r="L27" s="2"/>
      <c r="M27" s="2"/>
    </row>
    <row r="28" spans="1:6" ht="12.75" customHeight="1" thickBot="1">
      <c r="A28" s="151" t="s">
        <v>108</v>
      </c>
      <c r="B28" s="151"/>
      <c r="C28" s="151"/>
      <c r="D28" s="151"/>
      <c r="E28" s="151"/>
      <c r="F28" s="151"/>
    </row>
    <row r="29" spans="1:6" ht="19.5" customHeight="1">
      <c r="A29" s="157" t="s">
        <v>146</v>
      </c>
      <c r="B29" s="157"/>
      <c r="C29" s="157"/>
      <c r="D29" s="157"/>
      <c r="E29" s="157"/>
      <c r="F29" s="157"/>
    </row>
    <row r="30" spans="1:6" ht="19.5" customHeight="1" thickBot="1">
      <c r="A30" s="146" t="s">
        <v>145</v>
      </c>
      <c r="B30" s="146"/>
      <c r="C30" s="146"/>
      <c r="D30" s="146"/>
      <c r="E30" s="146"/>
      <c r="F30" s="146"/>
    </row>
    <row r="31" spans="1:13" ht="12.75" customHeight="1" thickBot="1">
      <c r="A31" s="147" t="s">
        <v>157</v>
      </c>
      <c r="B31" s="148"/>
      <c r="C31" s="148"/>
      <c r="D31" s="148"/>
      <c r="E31" s="148"/>
      <c r="F31" s="149"/>
      <c r="G31" s="2"/>
      <c r="H31" s="2"/>
      <c r="I31" s="2"/>
      <c r="J31" s="2"/>
      <c r="K31" s="2"/>
      <c r="L31" s="2"/>
      <c r="M31" s="2"/>
    </row>
    <row r="32" spans="1:13" ht="15" customHeight="1">
      <c r="A32" s="144" t="s">
        <v>167</v>
      </c>
      <c r="B32" s="144"/>
      <c r="C32" s="144"/>
      <c r="D32" s="144"/>
      <c r="E32" s="144"/>
      <c r="F32" s="145"/>
      <c r="G32" s="2"/>
      <c r="H32" s="2"/>
      <c r="I32" s="2"/>
      <c r="J32" s="2"/>
      <c r="K32" s="2"/>
      <c r="L32" s="2"/>
      <c r="M32" s="2"/>
    </row>
    <row r="33" spans="1:13" ht="24.75" customHeight="1">
      <c r="A33" s="60" t="s">
        <v>35</v>
      </c>
      <c r="B33" s="57">
        <f>'page 2 of 5'!F28+'page 3 of 5'!F15</f>
        <v>59.669999999999995</v>
      </c>
      <c r="C33" s="58" t="s">
        <v>92</v>
      </c>
      <c r="D33" s="13" t="s">
        <v>93</v>
      </c>
      <c r="E33" s="105"/>
      <c r="F33" s="59" t="s">
        <v>111</v>
      </c>
      <c r="G33" s="2"/>
      <c r="H33" s="2"/>
      <c r="I33" s="2"/>
      <c r="J33" s="2"/>
      <c r="K33" s="2"/>
      <c r="L33" s="2"/>
      <c r="M33" s="2"/>
    </row>
    <row r="34" spans="1:13" ht="24.75" customHeight="1">
      <c r="A34" s="60" t="s">
        <v>103</v>
      </c>
      <c r="B34" s="57">
        <f>'page 2 of 5'!F28+'page 3 of 5'!F12+'page 3 of 5'!F15+'page 3 of 5'!F16</f>
        <v>93.66999999999999</v>
      </c>
      <c r="C34" s="58" t="s">
        <v>92</v>
      </c>
      <c r="D34" s="13">
        <v>48</v>
      </c>
      <c r="E34" s="106"/>
      <c r="F34" s="59" t="s">
        <v>110</v>
      </c>
      <c r="G34" s="2"/>
      <c r="H34" s="65"/>
      <c r="I34" s="65"/>
      <c r="J34" s="2"/>
      <c r="K34" s="2"/>
      <c r="L34" s="2"/>
      <c r="M34" s="2"/>
    </row>
    <row r="35" spans="1:13" ht="15" customHeight="1">
      <c r="A35" s="144" t="s">
        <v>101</v>
      </c>
      <c r="B35" s="144"/>
      <c r="C35" s="144"/>
      <c r="D35" s="144"/>
      <c r="E35" s="144"/>
      <c r="F35" s="144"/>
      <c r="G35" s="2"/>
      <c r="H35" s="2"/>
      <c r="I35" s="2"/>
      <c r="J35" s="2"/>
      <c r="K35" s="2"/>
      <c r="L35" s="2"/>
      <c r="M35" s="2"/>
    </row>
    <row r="36" spans="1:13" ht="24.75" customHeight="1">
      <c r="A36" s="56" t="s">
        <v>102</v>
      </c>
      <c r="B36" s="57">
        <f>'page 2 of 5'!F28+'page 3 of 5'!F12+'page 3 of 5'!F15+'page 3 of 5'!F16+'page 3 of 5'!F21</f>
        <v>93.66999999999999</v>
      </c>
      <c r="C36" s="58" t="s">
        <v>92</v>
      </c>
      <c r="D36" s="13" t="s">
        <v>93</v>
      </c>
      <c r="E36" s="106"/>
      <c r="F36" s="64" t="s">
        <v>110</v>
      </c>
      <c r="G36" s="2"/>
      <c r="H36" s="2"/>
      <c r="I36" s="2"/>
      <c r="J36" s="2"/>
      <c r="K36" s="2"/>
      <c r="L36" s="2"/>
      <c r="M36" s="2"/>
    </row>
    <row r="37" spans="1:13" ht="9.75" customHeight="1">
      <c r="A37" s="59"/>
      <c r="B37" s="57"/>
      <c r="C37" s="58"/>
      <c r="D37" s="13"/>
      <c r="E37" s="62"/>
      <c r="F37" s="63"/>
      <c r="G37" s="2"/>
      <c r="H37" s="2"/>
      <c r="I37" s="2"/>
      <c r="J37" s="2"/>
      <c r="K37" s="2"/>
      <c r="L37" s="2"/>
      <c r="M37" s="2"/>
    </row>
    <row r="38" spans="1:13" ht="13.5" customHeight="1">
      <c r="A38" s="24" t="s">
        <v>109</v>
      </c>
      <c r="B38" s="24"/>
      <c r="C38" s="24"/>
      <c r="D38" s="24"/>
      <c r="E38" s="24"/>
      <c r="F38" s="24"/>
      <c r="G38" s="2"/>
      <c r="H38" s="2"/>
      <c r="I38" s="2"/>
      <c r="J38" s="2"/>
      <c r="K38" s="2"/>
      <c r="L38" s="2"/>
      <c r="M38" s="2"/>
    </row>
    <row r="39" spans="1:6" ht="15" customHeight="1">
      <c r="A39" s="144"/>
      <c r="B39" s="144"/>
      <c r="C39" s="144"/>
      <c r="D39" s="144"/>
      <c r="E39" s="144"/>
      <c r="F39" s="144"/>
    </row>
    <row r="40" spans="1:6" ht="15" customHeight="1">
      <c r="A40" s="143"/>
      <c r="B40" s="143"/>
      <c r="C40" s="143"/>
      <c r="D40" s="143"/>
      <c r="E40" s="143"/>
      <c r="F40" s="143"/>
    </row>
    <row r="41" spans="1:6" ht="12.75">
      <c r="A41" s="5"/>
      <c r="B41" s="5"/>
      <c r="C41" s="5"/>
      <c r="D41" s="5"/>
      <c r="E41" s="5"/>
      <c r="F41" s="5"/>
    </row>
    <row r="42" spans="1:6" ht="12.75">
      <c r="A42" s="14"/>
      <c r="B42" s="5"/>
      <c r="C42" s="5"/>
      <c r="D42" s="5"/>
      <c r="E42" s="5"/>
      <c r="F42" s="5"/>
    </row>
    <row r="43" spans="1:6" ht="12.75">
      <c r="A43" s="14"/>
      <c r="B43" s="5"/>
      <c r="C43" s="5"/>
      <c r="D43" s="5"/>
      <c r="E43" s="5"/>
      <c r="F43" s="5"/>
    </row>
    <row r="44" spans="1:6" ht="12.75">
      <c r="A44" s="14"/>
      <c r="B44" s="5"/>
      <c r="C44" s="5"/>
      <c r="D44" s="5"/>
      <c r="E44" s="5"/>
      <c r="F44" s="5"/>
    </row>
    <row r="45" spans="1:6" ht="12.75">
      <c r="A45" s="14"/>
      <c r="B45" s="5"/>
      <c r="C45" s="5"/>
      <c r="D45" s="5"/>
      <c r="E45" s="5"/>
      <c r="F45" s="5"/>
    </row>
    <row r="46" spans="1:6" ht="12.75">
      <c r="A46" s="14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A16:D16"/>
    <mergeCell ref="A21:D21"/>
    <mergeCell ref="A22:D22"/>
    <mergeCell ref="A2:F2"/>
    <mergeCell ref="A8:D8"/>
    <mergeCell ref="A19:F19"/>
    <mergeCell ref="A11:D11"/>
    <mergeCell ref="A24:F24"/>
    <mergeCell ref="A14:F14"/>
    <mergeCell ref="A12:D12"/>
    <mergeCell ref="A28:F28"/>
    <mergeCell ref="A25:D25"/>
    <mergeCell ref="A20:B20"/>
    <mergeCell ref="A26:F26"/>
    <mergeCell ref="A9:D9"/>
    <mergeCell ref="A10:D10"/>
    <mergeCell ref="A15:D15"/>
    <mergeCell ref="A17:F17"/>
    <mergeCell ref="A40:F40"/>
    <mergeCell ref="A39:F39"/>
    <mergeCell ref="A32:F32"/>
    <mergeCell ref="A35:F35"/>
    <mergeCell ref="A30:F30"/>
    <mergeCell ref="A31:F31"/>
  </mergeCells>
  <printOptions/>
  <pageMargins left="0.25" right="0.25" top="1.5" bottom="0.5" header="0.5" footer="0.25"/>
  <pageSetup horizontalDpi="600" verticalDpi="600" orientation="portrait" r:id="rId2"/>
  <headerFooter alignWithMargins="0">
    <oddHeader>&amp;L&amp;G</oddHeader>
    <oddFooter>&amp;C&amp;A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8"/>
  <sheetViews>
    <sheetView zoomScalePageLayoutView="0" workbookViewId="0" topLeftCell="A1">
      <selection activeCell="C31" sqref="C31:C37"/>
    </sheetView>
  </sheetViews>
  <sheetFormatPr defaultColWidth="9.140625" defaultRowHeight="12.75"/>
  <cols>
    <col min="1" max="1" width="20.7109375" style="0" customWidth="1"/>
    <col min="2" max="2" width="18.8515625" style="0" customWidth="1"/>
    <col min="3" max="3" width="18.421875" style="0" customWidth="1"/>
    <col min="4" max="4" width="25.57421875" style="0" customWidth="1"/>
    <col min="5" max="5" width="19.421875" style="0" customWidth="1"/>
    <col min="6" max="6" width="19.00390625" style="0" bestFit="1" customWidth="1"/>
    <col min="7" max="7" width="25.8515625" style="0" bestFit="1" customWidth="1"/>
    <col min="9" max="9" width="11.8515625" style="0" bestFit="1" customWidth="1"/>
  </cols>
  <sheetData>
    <row r="1" spans="1:2" ht="19.5" customHeight="1" thickBot="1">
      <c r="A1" s="158" t="s">
        <v>84</v>
      </c>
      <c r="B1" s="160"/>
    </row>
    <row r="2" spans="1:2" ht="30" customHeight="1">
      <c r="A2" s="15" t="s">
        <v>61</v>
      </c>
      <c r="B2" s="15" t="s">
        <v>57</v>
      </c>
    </row>
    <row r="3" spans="1:2" ht="15" customHeight="1">
      <c r="A3" s="108">
        <v>35</v>
      </c>
      <c r="B3" s="109">
        <v>0.74</v>
      </c>
    </row>
    <row r="4" spans="1:2" ht="15" customHeight="1">
      <c r="A4" s="16">
        <v>40</v>
      </c>
      <c r="B4" s="17">
        <v>0.8</v>
      </c>
    </row>
    <row r="5" spans="1:2" ht="15" customHeight="1">
      <c r="A5" s="16">
        <v>50</v>
      </c>
      <c r="B5" s="17">
        <v>0.9</v>
      </c>
    </row>
    <row r="6" spans="1:9" ht="15" customHeight="1">
      <c r="A6" s="16">
        <v>60</v>
      </c>
      <c r="B6" s="17">
        <v>1</v>
      </c>
      <c r="I6" s="3"/>
    </row>
    <row r="7" spans="1:9" ht="15" customHeight="1">
      <c r="A7" s="16">
        <v>70</v>
      </c>
      <c r="B7" s="17">
        <v>1.09</v>
      </c>
      <c r="I7" s="3"/>
    </row>
    <row r="8" spans="1:9" ht="15" customHeight="1">
      <c r="A8" s="16">
        <v>80</v>
      </c>
      <c r="B8" s="17">
        <v>1.17</v>
      </c>
      <c r="I8" s="4"/>
    </row>
    <row r="9" spans="1:9" ht="15" customHeight="1">
      <c r="A9" s="16">
        <v>90</v>
      </c>
      <c r="B9" s="17">
        <v>1.25</v>
      </c>
      <c r="I9" s="3"/>
    </row>
    <row r="10" spans="1:9" ht="15" customHeight="1">
      <c r="A10" s="18">
        <v>100</v>
      </c>
      <c r="B10" s="19">
        <v>1.34</v>
      </c>
      <c r="I10" s="3"/>
    </row>
    <row r="11" spans="1:9" s="28" customFormat="1" ht="15" customHeight="1">
      <c r="A11" s="165" t="s">
        <v>163</v>
      </c>
      <c r="B11" s="165"/>
      <c r="C11" s="165"/>
      <c r="D11" s="165"/>
      <c r="E11" s="165"/>
      <c r="F11" s="27"/>
      <c r="I11" s="29"/>
    </row>
    <row r="12" spans="1:9" s="28" customFormat="1" ht="15" customHeight="1">
      <c r="A12" s="165" t="s">
        <v>164</v>
      </c>
      <c r="B12" s="165"/>
      <c r="C12" s="165"/>
      <c r="D12" s="165"/>
      <c r="E12" s="165"/>
      <c r="F12" s="27"/>
      <c r="I12" s="29"/>
    </row>
    <row r="13" spans="1:9" ht="30" customHeight="1" thickBot="1">
      <c r="A13" s="166" t="s">
        <v>165</v>
      </c>
      <c r="B13" s="166"/>
      <c r="C13" s="166"/>
      <c r="D13" s="166"/>
      <c r="E13" s="166"/>
      <c r="F13" s="107"/>
      <c r="I13" s="3"/>
    </row>
    <row r="14" spans="1:9" ht="19.5" customHeight="1" thickBot="1">
      <c r="A14" s="158" t="s">
        <v>58</v>
      </c>
      <c r="B14" s="159"/>
      <c r="C14" s="159"/>
      <c r="D14" s="159"/>
      <c r="E14" s="160"/>
      <c r="I14" s="3"/>
    </row>
    <row r="15" spans="1:5" ht="30" customHeight="1" thickBot="1">
      <c r="A15" s="25" t="s">
        <v>36</v>
      </c>
      <c r="B15" s="26" t="s">
        <v>90</v>
      </c>
      <c r="C15" s="26" t="s">
        <v>91</v>
      </c>
      <c r="D15" s="26" t="s">
        <v>86</v>
      </c>
      <c r="E15" s="26" t="s">
        <v>85</v>
      </c>
    </row>
    <row r="16" spans="1:6" ht="15" customHeight="1" thickTop="1">
      <c r="A16" s="16" t="s">
        <v>37</v>
      </c>
      <c r="B16" s="16" t="s">
        <v>53</v>
      </c>
      <c r="C16" s="17" t="s">
        <v>38</v>
      </c>
      <c r="D16" s="16" t="s">
        <v>39</v>
      </c>
      <c r="E16" s="16" t="s">
        <v>40</v>
      </c>
      <c r="F16" s="28"/>
    </row>
    <row r="17" spans="1:5" ht="15" customHeight="1">
      <c r="A17" s="16" t="s">
        <v>41</v>
      </c>
      <c r="B17" s="16" t="s">
        <v>43</v>
      </c>
      <c r="C17" s="16" t="s">
        <v>42</v>
      </c>
      <c r="D17" s="16" t="s">
        <v>40</v>
      </c>
      <c r="E17" s="16" t="s">
        <v>44</v>
      </c>
    </row>
    <row r="18" spans="1:5" ht="15" customHeight="1">
      <c r="A18" s="18" t="s">
        <v>45</v>
      </c>
      <c r="B18" s="18" t="s">
        <v>47</v>
      </c>
      <c r="C18" s="18" t="s">
        <v>46</v>
      </c>
      <c r="D18" s="18" t="s">
        <v>48</v>
      </c>
      <c r="E18" s="18" t="s">
        <v>49</v>
      </c>
    </row>
    <row r="19" spans="1:5" ht="15" customHeight="1" thickBot="1">
      <c r="A19" s="161" t="s">
        <v>89</v>
      </c>
      <c r="B19" s="161"/>
      <c r="C19" s="161"/>
      <c r="D19" s="161"/>
      <c r="E19" s="161"/>
    </row>
    <row r="20" spans="1:5" ht="19.5" customHeight="1" thickBot="1">
      <c r="A20" s="158" t="s">
        <v>59</v>
      </c>
      <c r="B20" s="159"/>
      <c r="C20" s="159"/>
      <c r="D20" s="159"/>
      <c r="E20" s="160"/>
    </row>
    <row r="21" spans="1:5" ht="30" customHeight="1" thickBot="1">
      <c r="A21" s="25" t="s">
        <v>36</v>
      </c>
      <c r="B21" s="26" t="s">
        <v>90</v>
      </c>
      <c r="C21" s="26" t="s">
        <v>91</v>
      </c>
      <c r="D21" s="26" t="s">
        <v>86</v>
      </c>
      <c r="E21" s="26" t="s">
        <v>85</v>
      </c>
    </row>
    <row r="22" spans="1:5" ht="15" customHeight="1" thickTop="1">
      <c r="A22" s="16" t="s">
        <v>50</v>
      </c>
      <c r="B22" s="66" t="s">
        <v>114</v>
      </c>
      <c r="C22" s="20" t="s">
        <v>126</v>
      </c>
      <c r="D22" s="16" t="s">
        <v>51</v>
      </c>
      <c r="E22" s="16" t="s">
        <v>115</v>
      </c>
    </row>
    <row r="23" spans="1:5" ht="15" customHeight="1">
      <c r="A23" s="16" t="s">
        <v>52</v>
      </c>
      <c r="B23" s="66" t="s">
        <v>114</v>
      </c>
      <c r="C23" s="20" t="s">
        <v>127</v>
      </c>
      <c r="D23" s="16" t="s">
        <v>121</v>
      </c>
      <c r="E23" s="16" t="s">
        <v>116</v>
      </c>
    </row>
    <row r="24" spans="1:5" ht="15" customHeight="1">
      <c r="A24" s="16" t="s">
        <v>54</v>
      </c>
      <c r="B24" s="66" t="s">
        <v>114</v>
      </c>
      <c r="C24" s="20" t="s">
        <v>128</v>
      </c>
      <c r="D24" s="16" t="s">
        <v>122</v>
      </c>
      <c r="E24" s="16" t="s">
        <v>117</v>
      </c>
    </row>
    <row r="25" spans="1:5" ht="15" customHeight="1">
      <c r="A25" s="16" t="s">
        <v>55</v>
      </c>
      <c r="B25" s="66" t="s">
        <v>114</v>
      </c>
      <c r="C25" s="21" t="s">
        <v>129</v>
      </c>
      <c r="D25" s="16" t="s">
        <v>123</v>
      </c>
      <c r="E25" s="16" t="s">
        <v>118</v>
      </c>
    </row>
    <row r="26" spans="1:5" ht="15" customHeight="1">
      <c r="A26" s="16" t="s">
        <v>56</v>
      </c>
      <c r="B26" s="66" t="s">
        <v>114</v>
      </c>
      <c r="C26" s="21" t="s">
        <v>130</v>
      </c>
      <c r="D26" s="16" t="s">
        <v>124</v>
      </c>
      <c r="E26" s="16" t="s">
        <v>119</v>
      </c>
    </row>
    <row r="27" spans="1:5" ht="15" customHeight="1">
      <c r="A27" s="22" t="s">
        <v>87</v>
      </c>
      <c r="B27" s="66" t="s">
        <v>114</v>
      </c>
      <c r="C27" s="21" t="s">
        <v>131</v>
      </c>
      <c r="D27" s="22" t="s">
        <v>125</v>
      </c>
      <c r="E27" s="22" t="s">
        <v>120</v>
      </c>
    </row>
    <row r="28" spans="1:5" ht="15" customHeight="1" thickBot="1">
      <c r="A28" s="23" t="s">
        <v>88</v>
      </c>
      <c r="B28" s="23"/>
      <c r="C28" s="23"/>
      <c r="D28" s="23"/>
      <c r="E28" s="23"/>
    </row>
    <row r="29" spans="1:5" ht="13.5" thickBot="1">
      <c r="A29" s="162" t="s">
        <v>132</v>
      </c>
      <c r="B29" s="159"/>
      <c r="C29" s="163"/>
      <c r="D29" s="163"/>
      <c r="E29" s="160"/>
    </row>
    <row r="30" spans="1:5" ht="26.25" thickBot="1">
      <c r="A30" s="67" t="s">
        <v>133</v>
      </c>
      <c r="B30" s="68" t="s">
        <v>134</v>
      </c>
      <c r="C30" s="67" t="s">
        <v>154</v>
      </c>
      <c r="D30" s="67" t="s">
        <v>135</v>
      </c>
      <c r="E30" s="69" t="s">
        <v>136</v>
      </c>
    </row>
    <row r="31" spans="1:5" ht="13.5" thickTop="1">
      <c r="A31" s="20" t="s">
        <v>137</v>
      </c>
      <c r="B31" s="70">
        <f>(0.167/2)^2*3.14</f>
        <v>0.021892865000000004</v>
      </c>
      <c r="C31" s="97">
        <v>350</v>
      </c>
      <c r="D31" s="71">
        <f>C31*0.0022</f>
        <v>0.77</v>
      </c>
      <c r="E31" s="72">
        <f>D31/B31</f>
        <v>35.17127612123858</v>
      </c>
    </row>
    <row r="32" spans="1:5" ht="12.75">
      <c r="A32" s="20" t="s">
        <v>138</v>
      </c>
      <c r="B32" s="70">
        <f>(0.25/2)^2*3.14</f>
        <v>0.0490625</v>
      </c>
      <c r="C32" s="97">
        <v>350</v>
      </c>
      <c r="D32" s="71">
        <f aca="true" t="shared" si="0" ref="D32:D37">C32*0.0022</f>
        <v>0.77</v>
      </c>
      <c r="E32" s="72">
        <f aca="true" t="shared" si="1" ref="E32:E37">D32/B32</f>
        <v>15.694267515923567</v>
      </c>
    </row>
    <row r="33" spans="1:5" ht="12.75">
      <c r="A33" s="20" t="s">
        <v>139</v>
      </c>
      <c r="B33" s="70">
        <f>(0.333/2)^2*3.14</f>
        <v>0.08704786500000002</v>
      </c>
      <c r="C33" s="97">
        <v>350</v>
      </c>
      <c r="D33" s="71">
        <f t="shared" si="0"/>
        <v>0.77</v>
      </c>
      <c r="E33" s="72">
        <f t="shared" si="1"/>
        <v>8.845708048095148</v>
      </c>
    </row>
    <row r="34" spans="1:5" ht="12.75">
      <c r="A34" s="20" t="s">
        <v>140</v>
      </c>
      <c r="B34" s="73">
        <f>(0.5/2)^2*3.14</f>
        <v>0.19625</v>
      </c>
      <c r="C34" s="97">
        <v>350</v>
      </c>
      <c r="D34" s="71">
        <f t="shared" si="0"/>
        <v>0.77</v>
      </c>
      <c r="E34" s="72">
        <f t="shared" si="1"/>
        <v>3.9235668789808917</v>
      </c>
    </row>
    <row r="35" spans="1:5" ht="12.75">
      <c r="A35" s="20" t="s">
        <v>141</v>
      </c>
      <c r="B35" s="70">
        <f>(0.667/2)^2*3.14</f>
        <v>0.34923786500000004</v>
      </c>
      <c r="C35" s="97">
        <v>350</v>
      </c>
      <c r="D35" s="71">
        <f t="shared" si="0"/>
        <v>0.77</v>
      </c>
      <c r="E35" s="72">
        <f t="shared" si="1"/>
        <v>2.204801017209288</v>
      </c>
    </row>
    <row r="36" spans="1:5" ht="12.75">
      <c r="A36" s="20" t="s">
        <v>142</v>
      </c>
      <c r="B36" s="70">
        <f>(0.833/2)^2*3.14</f>
        <v>0.544702865</v>
      </c>
      <c r="C36" s="97">
        <v>350</v>
      </c>
      <c r="D36" s="71">
        <f t="shared" si="0"/>
        <v>0.77</v>
      </c>
      <c r="E36" s="72">
        <f t="shared" si="1"/>
        <v>1.413614742048401</v>
      </c>
    </row>
    <row r="37" spans="1:5" ht="12.75">
      <c r="A37" s="22" t="s">
        <v>143</v>
      </c>
      <c r="B37" s="74">
        <f>(1/2)^2*3.14</f>
        <v>0.785</v>
      </c>
      <c r="C37" s="97">
        <v>350</v>
      </c>
      <c r="D37" s="75">
        <f t="shared" si="0"/>
        <v>0.77</v>
      </c>
      <c r="E37" s="72">
        <f t="shared" si="1"/>
        <v>0.9808917197452229</v>
      </c>
    </row>
    <row r="38" spans="1:5" ht="39.75" customHeight="1">
      <c r="A38" s="164" t="s">
        <v>155</v>
      </c>
      <c r="B38" s="164"/>
      <c r="C38" s="164"/>
      <c r="D38" s="164"/>
      <c r="E38" s="164"/>
    </row>
  </sheetData>
  <sheetProtection selectLockedCells="1"/>
  <mergeCells count="9">
    <mergeCell ref="A20:E20"/>
    <mergeCell ref="A19:E19"/>
    <mergeCell ref="A29:E29"/>
    <mergeCell ref="A38:E38"/>
    <mergeCell ref="A11:E11"/>
    <mergeCell ref="A1:B1"/>
    <mergeCell ref="A14:E14"/>
    <mergeCell ref="A12:E12"/>
    <mergeCell ref="A13:E13"/>
  </mergeCells>
  <printOptions/>
  <pageMargins left="0.25" right="0.25" top="1" bottom="0.5" header="0.5" footer="0.5"/>
  <pageSetup horizontalDpi="600" verticalDpi="600" orientation="portrait" r:id="rId1"/>
  <headerFooter alignWithMargins="0">
    <oddHeader>&amp;CTHIS SHEET IS FOR INFORMATIONAL PURPOSES ONLY. DO NOT INCLUDE IN SUBMISSION.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I48"/>
  <sheetViews>
    <sheetView tabSelected="1" zoomScalePageLayoutView="0" workbookViewId="0" topLeftCell="A1">
      <selection activeCell="O51" sqref="O51"/>
    </sheetView>
  </sheetViews>
  <sheetFormatPr defaultColWidth="9.140625" defaultRowHeight="12.75"/>
  <sheetData>
    <row r="1" ht="12.75">
      <c r="A1" s="6"/>
    </row>
    <row r="23" spans="1:9" ht="12.75">
      <c r="A23" s="167" t="s">
        <v>96</v>
      </c>
      <c r="B23" s="167"/>
      <c r="C23" s="167"/>
      <c r="D23" s="167"/>
      <c r="E23" s="167"/>
      <c r="F23" s="167"/>
      <c r="G23" s="167"/>
      <c r="H23" s="167"/>
      <c r="I23" s="167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48" spans="1:9" ht="12.75">
      <c r="A48" s="167" t="s">
        <v>97</v>
      </c>
      <c r="B48" s="167"/>
      <c r="C48" s="167"/>
      <c r="D48" s="167"/>
      <c r="E48" s="167"/>
      <c r="F48" s="167"/>
      <c r="G48" s="167"/>
      <c r="H48" s="167"/>
      <c r="I48" s="167"/>
    </row>
  </sheetData>
  <sheetProtection/>
  <mergeCells count="2">
    <mergeCell ref="A23:I23"/>
    <mergeCell ref="A48:I48"/>
  </mergeCells>
  <printOptions/>
  <pageMargins left="0.5" right="0.5" top="1" bottom="1" header="0.5" footer="0.5"/>
  <pageSetup horizontalDpi="600" verticalDpi="600" orientation="portrait" r:id="rId2"/>
  <headerFooter alignWithMargins="0">
    <oddHeader>&amp;CTHIS SHEET IS FOR INFORMATIONAL PURPOSES ONLY. DO NOT INCLUDE IN SUBMISSION.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DCWASA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Schaper</dc:creator>
  <cp:keywords/>
  <dc:description/>
  <cp:lastModifiedBy>xbany</cp:lastModifiedBy>
  <cp:lastPrinted>2010-08-24T18:38:47Z</cp:lastPrinted>
  <dcterms:created xsi:type="dcterms:W3CDTF">2009-05-20T15:55:56Z</dcterms:created>
  <dcterms:modified xsi:type="dcterms:W3CDTF">2021-02-15T18:38:50Z</dcterms:modified>
  <cp:category/>
  <cp:version/>
  <cp:contentType/>
  <cp:contentStatus/>
</cp:coreProperties>
</file>